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troductie" sheetId="2" r:id="rId5"/>
    <sheet name="Hygiënescan" sheetId="3" r:id="rId6"/>
    <sheet name="Score" sheetId="4" r:id="rId7"/>
    <sheet name="Codewaarden" sheetId="5" r:id="rId8"/>
  </sheets>
</workbook>
</file>

<file path=xl/sharedStrings.xml><?xml version="1.0" encoding="utf-8"?>
<sst xmlns="http://schemas.openxmlformats.org/spreadsheetml/2006/main" uniqueCount="207">
  <si>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</si>
  <si>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</si>
  <si>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</si>
  <si>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</si>
  <si>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Introductie</t>
  </si>
  <si>
    <t>Table 1</t>
  </si>
  <si>
    <t>GEGEVENS HYGIËNESCAN KALVERHOUDERIJ</t>
  </si>
  <si>
    <t>Naam Kalverhouder:</t>
  </si>
  <si>
    <t>UBN:</t>
  </si>
  <si>
    <t>Datum:</t>
  </si>
  <si>
    <t xml:space="preserve">Ingevuld door: </t>
  </si>
  <si>
    <t>Hygiënescan</t>
  </si>
  <si>
    <t>Maatregel invoeren?</t>
  </si>
  <si>
    <t>Hoofdstuk</t>
  </si>
  <si>
    <t>nr niet gehaald</t>
  </si>
  <si>
    <t>Minimale norm niet behaald</t>
  </si>
  <si>
    <t>Is mini-male norm</t>
  </si>
  <si>
    <t>1. Ongedierte bestrijding en vogelwering</t>
  </si>
  <si>
    <t>Antwoord (Ja/Nee)</t>
  </si>
  <si>
    <t>Score</t>
  </si>
  <si>
    <t>Behaald</t>
  </si>
  <si>
    <t>1</t>
  </si>
  <si>
    <t>1.1</t>
  </si>
  <si>
    <t xml:space="preserve">De bedrijfsgebouwen zijn zodanig ingericht dat ze moeilijk toegankelijk zijn voor ongedierte (muizen en ratten).  </t>
  </si>
  <si>
    <r>
      <rPr>
        <sz val="15"/>
        <color indexed="8"/>
        <rFont val="Calibri"/>
      </rPr>
      <t>1.1</t>
    </r>
  </si>
  <si>
    <t>Ja</t>
  </si>
  <si>
    <t xml:space="preserve">Toelichting: Voorkomen van ongedierte (muizen en ratten) is beter dan bestrijden. </t>
  </si>
  <si>
    <t>1.2</t>
  </si>
  <si>
    <t>Frequentie van de ongediertebeoordeling en / of -bestrijding is gebaseerd op de ongedierte druk van de stallen en voeropslag.</t>
  </si>
  <si>
    <r>
      <rPr>
        <sz val="15"/>
        <color indexed="8"/>
        <rFont val="Calibri"/>
      </rPr>
      <t>1.2</t>
    </r>
  </si>
  <si>
    <t>Toelichting:  Het wordt aangeraden om te werken met een ongediertebestrijdingsplan. Een dergelijk plan bevat minimaal: plattegrond met locaties lokdozen (klemmen), logboek met registratie van uitgevoerde controles, omschrijving correctieve acties, omschrijving gebruikte bestrijdingsmiddelen, opvolgingsfrequentie ingezette  bestrijdingsmiddelen. Ongedierte kan worden bestreden door een gediplomeerd ongediertebestrijdingsbedrijf of zelf met licentie ongediertebestrijding ratten en muizen (incl. registratie). De vraag kan met "Ja" worden beantwoord als een professionele ongediertebestrijder wordt ingezet.</t>
  </si>
  <si>
    <t>1.3</t>
  </si>
  <si>
    <t>De bedrijfsgebouwen zijn zodanig ingericht dat er geen vogels in kunnen komen of zijn vrij van vogels.</t>
  </si>
  <si>
    <r>
      <rPr>
        <sz val="15"/>
        <color indexed="8"/>
        <rFont val="Calibri"/>
      </rPr>
      <t>1.3</t>
    </r>
  </si>
  <si>
    <t xml:space="preserve">Toelichting: Vogels zijn een bron van ziekteverwekkers. Antwoord 'Ja' indien er geen vogels aanwezig zijn in de bedrijfsgebouwen. </t>
  </si>
  <si>
    <t>1.4</t>
  </si>
  <si>
    <t>De voeropslag is zodanig ingericht dat er geen vogels in kunnen komen of is vrij van vogels of het voer is verpakt.</t>
  </si>
  <si>
    <t xml:space="preserve">Toelichting: Vogels zijn een bron van ziekteverwekkers. Denk daarbij ook aan de gevulde voerkarren. </t>
  </si>
  <si>
    <t>1.5</t>
  </si>
  <si>
    <t xml:space="preserve">Frequentie van bestrijding van maden / vliegen is gebaseerd op de te verwachte maden / vliegen druk in de bedrijfsgebouwen en voeropslag. </t>
  </si>
  <si>
    <r>
      <rPr>
        <sz val="15"/>
        <color indexed="8"/>
        <rFont val="Calibri"/>
      </rPr>
      <t>1.5</t>
    </r>
  </si>
  <si>
    <t>Toelichting: Vliegen zijn een bron van ziekteverwekkers. Door regelmatige controle kan een plaag voorkomen worden. Denk hierbij ook aan de voerkarren.</t>
  </si>
  <si>
    <t>2. Hygiëne bedrijfs(-terrein)</t>
  </si>
  <si>
    <t>2</t>
  </si>
  <si>
    <t>2.1</t>
  </si>
  <si>
    <t xml:space="preserve">Het terrein rondom de stallen is vrij van materialen (b.v. pallets, oude inventaris, bouwmaterialen etc.). </t>
  </si>
  <si>
    <r>
      <rPr>
        <sz val="15"/>
        <color indexed="8"/>
        <rFont val="Calibri"/>
      </rPr>
      <t>2.1</t>
    </r>
  </si>
  <si>
    <t>Toelichting: Afwezigheid van materialen, zoals pallets en oude inventaris, verminderd de kans op ongedierte.</t>
  </si>
  <si>
    <t>2.2</t>
  </si>
  <si>
    <t xml:space="preserve">Begroeing rondom de stallen wordt kort gehouden of er is geen begroeing aanwezig. </t>
  </si>
  <si>
    <r>
      <rPr>
        <sz val="15"/>
        <color indexed="8"/>
        <rFont val="Calibri"/>
      </rPr>
      <t>2.2</t>
    </r>
  </si>
  <si>
    <t>Toelichting: Begroeing vormt een ideale schuilplaats voor ongedierte, daarom minimaal 1 meter rondom de stallen geen begroeing. Denk hierbij ook aan de achterkant van de stal.</t>
  </si>
  <si>
    <t>2.3</t>
  </si>
  <si>
    <t>De loop- en rijpaden naar en / of rondom alle stallen zijn verhard.</t>
  </si>
  <si>
    <r>
      <rPr>
        <sz val="15"/>
        <color indexed="8"/>
        <rFont val="Calibri"/>
      </rPr>
      <t>2.3</t>
    </r>
  </si>
  <si>
    <t>Toelichting: Verminderd de aanwezigheid van ongedierte, insleep van vuil en vergemakkelijkt de reiniging van de loop- en rijpaden. Denk hierbij ook aan het stuk achter de stal.</t>
  </si>
  <si>
    <t>2.4</t>
  </si>
  <si>
    <t>Het terrein rondom alle stallen is verhard.</t>
  </si>
  <si>
    <r>
      <rPr>
        <sz val="15"/>
        <color indexed="8"/>
        <rFont val="Calibri"/>
      </rPr>
      <t>2.4</t>
    </r>
  </si>
  <si>
    <t xml:space="preserve">Toelichting: Verminderd de aanwezigheid van ongedierte, insleep van vuil en vergemakkelijkt de reiniging van het terrein. Denk hierbij ook aan het stuk achter de stal. </t>
  </si>
  <si>
    <t>2.5</t>
  </si>
  <si>
    <t>Het bedrijfsterrein wordt goed schoon gehouden.</t>
  </si>
  <si>
    <r>
      <rPr>
        <sz val="15"/>
        <color indexed="8"/>
        <rFont val="Calibri"/>
      </rPr>
      <t>2.5</t>
    </r>
  </si>
  <si>
    <t>Toelichting: Onder schoon wordt verstaan: vuiligheid van huidige werkdag mag aanwezig zijn, maar geen opgestapeld vuil.</t>
  </si>
  <si>
    <t>2.6</t>
  </si>
  <si>
    <t>Na een voerlevering worden resten voer die rondom de silo's, bunkers en tanks liggen opgeruimd of er zijn geen voerresten.</t>
  </si>
  <si>
    <r>
      <rPr>
        <sz val="15"/>
        <color indexed="8"/>
        <rFont val="Calibri"/>
      </rPr>
      <t>2.6</t>
    </r>
  </si>
  <si>
    <t>Toelichting: Aanwezigheid van voerresten trekt ongedierte aan. Voerresten liggen rondom de silo's, bunkers en tanks. Voer ligt erin.</t>
  </si>
  <si>
    <t>2.7</t>
  </si>
  <si>
    <t>De hygiënesluis, voerkeuken en voerruimte inclusief de gebruikte materialen worden visueel goed schoon gehouden (minimaal 1 keer per week reinigen).</t>
  </si>
  <si>
    <t>Toelichting: De hygiënesluis, voerkeuken en voerruimte inclusief de gebruikte materialen zijn voortdurend visueel schoon door ze minimaal 1 keer per week te reinigen.</t>
  </si>
  <si>
    <t>2.8</t>
  </si>
  <si>
    <t>De voerinstallatie wordt goed schoon gehouden (minimaal 1 keer per week reinigen).</t>
  </si>
  <si>
    <t xml:space="preserve">Toelichting: Onder 'voerinstallatie' vallen alle materialen die gebruikt worden voor het voeren van de kalveren (incl. voermengwagen, melkleiding en (medicijn)menger). Deze materialen worden regelmatig (ten minste wekelijks) gereinigd. Er wordt geadviseerd om de melkinstallatie na gebruik goed te spoelen. </t>
  </si>
  <si>
    <t>2.9</t>
  </si>
  <si>
    <t xml:space="preserve">De voerpaden in de stal zijn vrij van melk en / of voerresten. </t>
  </si>
  <si>
    <t xml:space="preserve">Toelichting: Voerresten zijn resten voer die blijven liggen en zodoende verschimmelen en / of  vergaan en ongedierte aantrekken. Dit gaat niet om het dagelijkse voer dat er ligt om opgegeten te worden. Melk- en voerresten trekken muizen, ratten, vogels en vliegen aan. Melkresten vormen ideale broedplekken voor maden en vliegen. </t>
  </si>
  <si>
    <t>2.10</t>
  </si>
  <si>
    <t>Stallen worden gereinigd en ontsmet na afleveren van de kalveren.</t>
  </si>
  <si>
    <r>
      <rPr>
        <sz val="15"/>
        <color indexed="8"/>
        <rFont val="Calibri"/>
      </rPr>
      <t>2.10</t>
    </r>
  </si>
  <si>
    <t xml:space="preserve">Toelichting: Door te reinigen en te ontsmetten worden potentiële ziekteverwekkers voor het nieuwe koppel verwijderd. Alleen toegelaten middelen door CTBG mogen hiervoor worden gebruikt. </t>
  </si>
  <si>
    <t>2.11</t>
  </si>
  <si>
    <t xml:space="preserve">Alle daken van de bedrijfsgebouwen zijn voorzien van dakgoten. </t>
  </si>
  <si>
    <r>
      <rPr>
        <sz val="15"/>
        <color indexed="8"/>
        <rFont val="Calibri"/>
      </rPr>
      <t>2.11</t>
    </r>
  </si>
  <si>
    <t xml:space="preserve">Toelichting: Dakgoten zijn goed voor algemene hygiëne. Als er water op de grond ligt, dan is er een verhoogde kans op vochtige afdelingen. </t>
  </si>
  <si>
    <t>3. Toepassen hygiënemaatregelen</t>
  </si>
  <si>
    <t>3</t>
  </si>
  <si>
    <t>3.1</t>
  </si>
  <si>
    <t>De toegang tot het schone (bedrijfs)gedeelte is afgesloten met een hek (dit heeft de voorkeur) of een ketting.</t>
  </si>
  <si>
    <r>
      <rPr>
        <sz val="15"/>
        <color indexed="8"/>
        <rFont val="Calibri"/>
      </rPr>
      <t>3.1</t>
    </r>
  </si>
  <si>
    <t>Toelichting: Het afsluiten van het schone (bedrijfs)gedeelte met een hek of ketting voorkomt dat bezoekers per ongeluk het schone bedrijfsgedeelte oprijden.</t>
  </si>
  <si>
    <t>3.2</t>
  </si>
  <si>
    <t>Er zijn hygiëneregels (protocol) beschikbaar (zichtbaar) voor bezoekers.</t>
  </si>
  <si>
    <r>
      <rPr>
        <sz val="15"/>
        <color indexed="8"/>
        <rFont val="Calibri"/>
      </rPr>
      <t>3.2</t>
    </r>
  </si>
  <si>
    <t>Toelichting: De hygiëneregels hangen in de hygiënesluis. In de hygiëneregels is minimaal opgenomen: dragen van bedrijfskleding en -schoeisel, handen wassen, gebruik van persoonlijke beschermingsmiddelen et cetera.</t>
  </si>
  <si>
    <t>3.3</t>
  </si>
  <si>
    <t xml:space="preserve">Bezoekers maken bij betreden van het schone (bedrijfs)gedeelte gebruik van de hygiënesluis en registreren hun bezoek in het bezoekersregister.   </t>
  </si>
  <si>
    <r>
      <rPr>
        <sz val="15"/>
        <color indexed="8"/>
        <rFont val="Calibri"/>
      </rPr>
      <t>3.3</t>
    </r>
  </si>
  <si>
    <t>Toelichting: Ter voorkoming van insleep ziekteverwekkers op het bedrijf. In de hygiënesluis is een bezoekersregister aanwezig. Bezoekers tekenen het register zodra ze het schone bedrijfsgedeelte betreden. Uitzondering voor gebruik van de hygiënesluis voor transporteurs en voerleveranciers die niet in de dierverblijven komen.</t>
  </si>
  <si>
    <t>3.4</t>
  </si>
  <si>
    <t>Kalverhouder, gezinsleden en medewerkers maken bij betreden van het schone (bedrijfs)gedeelte gebruik van de hygiënesluis.</t>
  </si>
  <si>
    <r>
      <rPr>
        <sz val="15"/>
        <color indexed="8"/>
        <rFont val="Calibri"/>
      </rPr>
      <t>3.4</t>
    </r>
  </si>
  <si>
    <t xml:space="preserve">Toelichting:  Ter voorkoming van insleep ziekteverwekkers vanaf het vuile gedeelte op het bedrijf. </t>
  </si>
  <si>
    <t>3.5</t>
  </si>
  <si>
    <t xml:space="preserve">Bezoekers nemen geen eigen materialen voor hergebruik mee die in contact komen met de kalveren of de eigen materialen worden eerst gedesinfecteerd. </t>
  </si>
  <si>
    <r>
      <rPr>
        <sz val="15"/>
        <color indexed="8"/>
        <rFont val="Calibri"/>
      </rPr>
      <t>3.5</t>
    </r>
  </si>
  <si>
    <t xml:space="preserve">Toelichting: Ter voorkoming van insleep ziekteverwekkers via materialen en gereedschappen op het bedrijf. Antwoord "Ja" als bezoekers geen eigen materialen voor hergebruik meenemen die in contact komen met de kalveren of als de eigen materialen eerst worden gedesinfecteerd. </t>
  </si>
  <si>
    <t>3.6</t>
  </si>
  <si>
    <t>Er wordt altijd gebruik gemaakt van de handenwasgelegenheid in de hygiënesluis of er wordt gebruik gemaakt van wegwerphandschoenen.</t>
  </si>
  <si>
    <r>
      <rPr>
        <sz val="15"/>
        <color indexed="8"/>
        <rFont val="Calibri"/>
      </rPr>
      <t>3.6</t>
    </r>
  </si>
  <si>
    <t>Toelichting: Er is minimaal een wasbak met afvoer, stromend warm en koud water, zeep en een papieren handdoek aanwezig. Handen worden gewassen bij betreden en verlaten van het schone bedrijfsgedeelte.</t>
  </si>
  <si>
    <t>3.7</t>
  </si>
  <si>
    <t>De hygiënesluis is voorzien van een operationele douche.</t>
  </si>
  <si>
    <r>
      <rPr>
        <sz val="15"/>
        <color indexed="8"/>
        <rFont val="Calibri"/>
      </rPr>
      <t>3.7</t>
    </r>
  </si>
  <si>
    <t>Toelichting: Ter voorkoming van insleep van ziekteverwekkers op het bedrijf.</t>
  </si>
  <si>
    <t>3.8</t>
  </si>
  <si>
    <t>Bij van elkaar lostaande dierverblijven wordt gebruik gemaakt van staleigen kleding en schoeisel of men gebruikt wegwerpkleding.</t>
  </si>
  <si>
    <r>
      <rPr>
        <sz val="15"/>
        <color indexed="8"/>
        <rFont val="Calibri"/>
      </rPr>
      <t>3.8</t>
    </r>
  </si>
  <si>
    <t>Toelichting: Door staleigen kleding te gebruiken wordt versleping van ziekteverwekkers tussen stallen voorkomen.</t>
  </si>
  <si>
    <t>3.9</t>
  </si>
  <si>
    <t xml:space="preserve">Bedrijfs- en staleigen kleding en laarzen worden na gebruik gewassen indien deze niet meer visueel schoon zijn of er wordt gebruik gemaakt van wegwerpkleding. </t>
  </si>
  <si>
    <r>
      <rPr>
        <sz val="15"/>
        <color indexed="8"/>
        <rFont val="Calibri"/>
      </rPr>
      <t>3.9</t>
    </r>
  </si>
  <si>
    <t xml:space="preserve">Toelichting: Schone kleding en schoeisel nodigen de bezoeker uit om ze aan te trekken. Daarnaast voorkomt het verspreiden van 'oude' ziekteverwekkers. </t>
  </si>
  <si>
    <t>3.10</t>
  </si>
  <si>
    <t xml:space="preserve">Bij gebruik van naalden wordt bij elke kalf een nieuwe naald gebruikt. </t>
  </si>
  <si>
    <r>
      <rPr>
        <sz val="15"/>
        <color indexed="8"/>
        <rFont val="Calibri"/>
      </rPr>
      <t>3.10</t>
    </r>
  </si>
  <si>
    <t>Toelichting: Ter voorkoming van overdracht van ziekteverwekkers tussen kalveren.</t>
  </si>
  <si>
    <t>3.11</t>
  </si>
  <si>
    <t>Er wordt volgens het all-in, all-out principe gewerkt op het bedrijf.</t>
  </si>
  <si>
    <r>
      <rPr>
        <sz val="15"/>
        <color indexed="8"/>
        <rFont val="Calibri"/>
      </rPr>
      <t>3.11</t>
    </r>
  </si>
  <si>
    <t>Toelichting: Het all-in, all-out principe verhoogt de gezondheid van de kalveren.</t>
  </si>
  <si>
    <t>3.12</t>
  </si>
  <si>
    <t xml:space="preserve">Er wordt volgens het all-in, all-out principe gewerkt per compartiment. </t>
  </si>
  <si>
    <t>Toelichting: Het all-in, all-out principe verhoogt de gezondheid van de kalveren. Als 3.11 met 'Ja' wordt beantwoord, dan kan 3.12 ook met 'Ja' worden beantwoord.</t>
  </si>
  <si>
    <t>3.13</t>
  </si>
  <si>
    <t>De bedrijfsgebouwen zijn vrij van huisdieren.</t>
  </si>
  <si>
    <r>
      <rPr>
        <sz val="15"/>
        <color indexed="8"/>
        <rFont val="Calibri"/>
      </rPr>
      <t>3.13</t>
    </r>
  </si>
  <si>
    <t>Toelichting: Huisdieren, bijvoorbeeld honden en katten, kunnen ziekteverwekkers van buiten meenemen in de stal en kunnen tevens drager zijn van ziektes.</t>
  </si>
  <si>
    <t>3.14</t>
  </si>
  <si>
    <t xml:space="preserve">Er wordt uitsluitend gewerkt volgens het schone / vuile weg principe. </t>
  </si>
  <si>
    <r>
      <rPr>
        <sz val="15"/>
        <color indexed="8"/>
        <rFont val="Calibri"/>
      </rPr>
      <t>3.14</t>
    </r>
  </si>
  <si>
    <t>Toelichting: Het schone/vuile weg principe wordt altijd toegepast zoals bij aanvoer voer, aan- en afvoer kalveren en afvoer mest. Het schone / vuile weg principe houdt in dat alle bedrijfsruimtes en paden voor het eigen bedrijfsverkeer ‘schoon’ zijn en alles buiten het bedrijf  ‘vuil’.  Vuile en schone weg zijn zodanig van elkaar gescheiden dat insleep van ziektekiemen van buiten het bedrijf zo veel mogelijk wordt voorkomen. Oftewel vuile weg ligt buiten het bedrijfsterrein.</t>
  </si>
  <si>
    <t>4. Voertuigen, materialen en personeel</t>
  </si>
  <si>
    <t>4</t>
  </si>
  <si>
    <t>4.1</t>
  </si>
  <si>
    <t>De kalverhouder en de eventuele andere kalververzorger(s) komen alleen in contact met kalveren op dit bedrijf.</t>
  </si>
  <si>
    <r>
      <rPr>
        <sz val="15"/>
        <color indexed="8"/>
        <rFont val="Calibri"/>
      </rPr>
      <t>4.1</t>
    </r>
  </si>
  <si>
    <t xml:space="preserve">Toelichting: Ter voorkoming van overdracht van ziekteverwekkers tussen verschillende bedrijven / locaties. </t>
  </si>
  <si>
    <t>4.2</t>
  </si>
  <si>
    <t>Wielen en wielkasten van alle auto's en wagens worden vóór het oprijden van het schone (bedrijfs)gedeelte gereinigd en ontsmet of ze rijden het schone (bedrijfs)gedeelte niet op.</t>
  </si>
  <si>
    <r>
      <rPr>
        <sz val="15"/>
        <color indexed="8"/>
        <rFont val="Calibri"/>
      </rPr>
      <t>4.2</t>
    </r>
  </si>
  <si>
    <t>Toelichting: Ter voorkoming van insleep van ziekteverwekkers. Bijvoorbeeld met behulp van ontsmettingsmatten.</t>
  </si>
  <si>
    <t>4.3</t>
  </si>
  <si>
    <t>Wielen en wielkasten van alle voerwagens worden vóór het oprijden van het schone (bedrijfs)gedeelte gereinigd en ontsmet of ze rijden het schone (bedrijfs)gedeelte niet op of het betreft 1-op-1 transport vanaf leverancier.</t>
  </si>
  <si>
    <r>
      <rPr>
        <sz val="15"/>
        <color indexed="8"/>
        <rFont val="Calibri"/>
      </rPr>
      <t>4.3</t>
    </r>
  </si>
  <si>
    <t xml:space="preserve">Toelichting: Ter voorkoming van insleep van ziekteverwerkers. Bijvoorbeeld met behulp van ontsmettingsmatten. </t>
  </si>
  <si>
    <t>4.4</t>
  </si>
  <si>
    <t>De transporteur lost de gehele voerwagen op het bedrijf.</t>
  </si>
  <si>
    <r>
      <rPr>
        <sz val="15"/>
        <color indexed="8"/>
        <rFont val="Calibri"/>
      </rPr>
      <t>4.4</t>
    </r>
  </si>
  <si>
    <t>Toelichting: Door de gehele voerwagen te lossen op het bedrijf wordt versleping van ziekteverwekkers tussen bedrijven voorkomen.</t>
  </si>
  <si>
    <t>4.5</t>
  </si>
  <si>
    <t xml:space="preserve">De chauffeur van diervoerder loopt niet over het schone bedrijfsgedeelte of gebruikt altijd bedrijfseigen schoeisel of wegwerpschoeisel. </t>
  </si>
  <si>
    <r>
      <rPr>
        <sz val="15"/>
        <color indexed="8"/>
        <rFont val="Calibri"/>
      </rPr>
      <t>4.5</t>
    </r>
  </si>
  <si>
    <t xml:space="preserve">Toelichting: Ter voorkoming van insleep van ziekteverwekkers. Wegwerpschoeisel mag ook. Antwoord "Ja" als de chauffeur niet over het schone bedrijfsgedeelte loopt of altijd gebruik maakt van bedrijfseigen schoeisel of wegwerpschoeisel. </t>
  </si>
  <si>
    <t>4.6</t>
  </si>
  <si>
    <t>De chauffeur van starters, nuchtere en vette kalveren komt niet in de stal of gebruikt altijd bedrijfseigen kleding en schoeisel van het kalverbedrijf.</t>
  </si>
  <si>
    <r>
      <rPr>
        <sz val="15"/>
        <color indexed="8"/>
        <rFont val="Calibri"/>
      </rPr>
      <t>4.6</t>
    </r>
  </si>
  <si>
    <t>Toelichting: Ter voorkoming van insleep van ziekteverwekkers. Wegwerpkleding mag ook. Antwoord "Ja" als de chauffeur niet in de stal komt of altijd gebruik maakt van bedrijfseigen kleding en schoeisel van het kalverbedrijf.</t>
  </si>
  <si>
    <t>4.7</t>
  </si>
  <si>
    <t xml:space="preserve">De chauffeur van het mesttransport loopt niet over het schone bedrijfsgedeelte of gebruikt altijd bedrijfseigen kleding en schoeisel of de mest gaat via een pijplijn naar KGBI. </t>
  </si>
  <si>
    <r>
      <rPr>
        <sz val="15"/>
        <color indexed="8"/>
        <rFont val="Calibri"/>
      </rPr>
      <t>4.7</t>
    </r>
  </si>
  <si>
    <t xml:space="preserve">Toelichting: Ter voorkoming van insleep ziekteverwekkers. Antwoord "Ja" als de chauffeur niet over het schone bedrijfsgedeelte loopt of altijd gebruik maakt van bedrijfseigen kleding en schoeisel of als de mest via een pijplijn naar KGBI gaat.  </t>
  </si>
  <si>
    <t>4.8</t>
  </si>
  <si>
    <t>Bij mesttransport wordt uitsluitend gebruik gemaakt van de zuigslang van het kalverenbedrijf of de mest gaat via een pijplijn naar KGBI.</t>
  </si>
  <si>
    <r>
      <rPr>
        <sz val="15"/>
        <color indexed="8"/>
        <rFont val="Calibri"/>
      </rPr>
      <t>4.8</t>
    </r>
  </si>
  <si>
    <t>Toelichting: Ter voorkoming van insleep ziekteverwekkers.</t>
  </si>
  <si>
    <t>4.9</t>
  </si>
  <si>
    <t>De kadavervoorziening is visueel schoon.</t>
  </si>
  <si>
    <r>
      <rPr>
        <sz val="15"/>
        <color indexed="8"/>
        <rFont val="Calibri"/>
      </rPr>
      <t>4.9</t>
    </r>
  </si>
  <si>
    <t>Toelichting: Ter voorkoming van verspreiding van dierziekten.</t>
  </si>
  <si>
    <t>4.10</t>
  </si>
  <si>
    <t>Materialen waarmee kadavers, die naar de openbare weg worden vervoerd, in contact komen worden na gebruik gereingd en ontsmet.</t>
  </si>
  <si>
    <r>
      <rPr>
        <sz val="15"/>
        <color indexed="8"/>
        <rFont val="Calibri"/>
      </rPr>
      <t>4.10</t>
    </r>
  </si>
  <si>
    <t>Toelichting: Ter voorkoming van insleep van ziekteverwekkers van de openbare weg naar het schone bedrijfsgedeelte.</t>
  </si>
  <si>
    <t>4.11</t>
  </si>
  <si>
    <t>Er zijn geen andere evenhoevigen (schapen, geiten, runderen etc.) aanwezig op het bedrijf.</t>
  </si>
  <si>
    <r>
      <rPr>
        <sz val="15"/>
        <color indexed="8"/>
        <rFont val="Calibri"/>
      </rPr>
      <t>4.11</t>
    </r>
  </si>
  <si>
    <t>Toelichting: Ter voorkoming van overdracht van ziekteverwekkers tussen verschillende diersoorten. Antwoord "Ja"als er geen andere evenhoevigen aanwezig zijn op het bedrijf.</t>
  </si>
  <si>
    <t>Uw score:</t>
  </si>
  <si>
    <r>
      <rPr>
        <b val="1"/>
        <i val="1"/>
        <sz val="15"/>
        <color indexed="8"/>
        <rFont val="Calibri"/>
      </rPr>
      <t>(voorbeeld)</t>
    </r>
    <r>
      <rPr>
        <sz val="15"/>
        <color indexed="8"/>
        <rFont val="Calibri"/>
      </rPr>
      <t xml:space="preserve"> norm</t>
    </r>
  </si>
  <si>
    <t>Maximale score</t>
  </si>
  <si>
    <t>Behaalde score</t>
  </si>
  <si>
    <t>Landelijke score (voorbeeld)</t>
  </si>
  <si>
    <t>Totaalpercentage</t>
  </si>
  <si>
    <t xml:space="preserve">We raden u aan om extra aandacht te besteden aan de volgende onderwerpen: </t>
  </si>
  <si>
    <t>(vragen die met "nee" zijn beantwoord):</t>
  </si>
  <si>
    <t>Codewaarden</t>
  </si>
  <si>
    <t>Eenden</t>
  </si>
  <si>
    <t>Nee</t>
  </si>
  <si>
    <t>Kalkoenen</t>
  </si>
  <si>
    <t>nvt</t>
  </si>
  <si>
    <t>Leghennen (binnen)</t>
  </si>
  <si>
    <t>Leghennen vrije uitloop</t>
  </si>
  <si>
    <t>Opfok leg/VB</t>
  </si>
  <si>
    <t>Vermeerdering/Fok</t>
  </si>
  <si>
    <t>Vleeskuikens</t>
  </si>
  <si>
    <t>Vleeskuikens vrije uitloop</t>
  </si>
</sst>
</file>

<file path=xl/styles.xml><?xml version="1.0" encoding="utf-8"?>
<styleSheet xmlns="http://schemas.openxmlformats.org/spreadsheetml/2006/main">
  <numFmts count="1">
    <numFmt numFmtId="0" formatCode="General"/>
  </numFmts>
  <fonts count="17">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1"/>
      <color indexed="8"/>
      <name val="Calibri"/>
    </font>
    <font>
      <b val="1"/>
      <sz val="12"/>
      <color indexed="8"/>
      <name val="Calibri"/>
    </font>
    <font>
      <b val="1"/>
      <sz val="13"/>
      <color indexed="8"/>
      <name val="Calibri"/>
    </font>
    <font>
      <sz val="13"/>
      <color indexed="8"/>
      <name val="Calibri"/>
    </font>
    <font>
      <b val="1"/>
      <sz val="15"/>
      <color indexed="8"/>
      <name val="Calibri"/>
    </font>
    <font>
      <sz val="15"/>
      <color indexed="8"/>
      <name val="Calibri"/>
    </font>
    <font>
      <i val="1"/>
      <sz val="15"/>
      <color indexed="8"/>
      <name val="Calibri"/>
    </font>
    <font>
      <b val="1"/>
      <i val="1"/>
      <sz val="15"/>
      <color indexed="8"/>
      <name val="Calibri"/>
    </font>
    <font>
      <sz val="15"/>
      <color indexed="17"/>
      <name val="Calibri"/>
    </font>
    <font>
      <b val="1"/>
      <sz val="15"/>
      <color indexed="17"/>
      <name val="Calibri"/>
    </font>
    <font>
      <sz val="15"/>
      <color indexed="18"/>
      <name val="Calibr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3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12"/>
      </right>
      <top style="thin">
        <color indexed="12"/>
      </top>
      <bottom style="thin">
        <color indexed="12"/>
      </bottom>
      <diagonal/>
    </border>
    <border>
      <left style="thin">
        <color indexed="8"/>
      </left>
      <right/>
      <top/>
      <bottom/>
      <diagonal/>
    </border>
    <border>
      <left/>
      <right style="thin">
        <color indexed="8"/>
      </right>
      <top/>
      <bottom/>
      <diagonal/>
    </border>
    <border>
      <left style="thin">
        <color indexed="8"/>
      </left>
      <right style="thin">
        <color indexed="12"/>
      </right>
      <top/>
      <bottom style="thin">
        <color indexed="12"/>
      </bottom>
      <diagonal/>
    </border>
    <border>
      <left style="thin">
        <color indexed="12"/>
      </left>
      <right style="thin">
        <color indexed="8"/>
      </right>
      <top/>
      <bottom style="thin">
        <color indexed="12"/>
      </bottom>
      <diagonal/>
    </border>
    <border>
      <left style="thin">
        <color indexed="12"/>
      </left>
      <right style="thin">
        <color indexed="8"/>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12"/>
      </left>
      <right style="thin">
        <color indexed="12"/>
      </right>
      <top style="thin">
        <color indexed="12"/>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style="thin">
        <color indexed="12"/>
      </right>
      <top/>
      <bottom/>
      <diagonal/>
    </border>
    <border>
      <left style="thin">
        <color indexed="12"/>
      </left>
      <right/>
      <top/>
      <bottom/>
      <diagonal/>
    </border>
    <border>
      <left/>
      <right/>
      <top/>
      <bottom/>
      <diagonal/>
    </border>
    <border>
      <left/>
      <right style="thin">
        <color indexed="12"/>
      </right>
      <top/>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style="thin">
        <color indexed="12"/>
      </right>
      <top style="thin">
        <color indexed="12"/>
      </top>
      <bottom style="medium">
        <color indexed="8"/>
      </bottom>
      <diagonal/>
    </border>
    <border>
      <left style="medium">
        <color indexed="8"/>
      </left>
      <right style="medium">
        <color indexed="8"/>
      </right>
      <top style="thin">
        <color indexed="12"/>
      </top>
      <bottom style="thin">
        <color indexed="12"/>
      </bottom>
      <diagonal/>
    </border>
    <border>
      <left style="medium">
        <color indexed="8"/>
      </left>
      <right style="thin">
        <color indexed="12"/>
      </right>
      <top style="medium">
        <color indexed="8"/>
      </top>
      <bottom style="thin">
        <color indexed="12"/>
      </bottom>
      <diagonal/>
    </border>
    <border>
      <left style="thin">
        <color indexed="12"/>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s>
  <cellStyleXfs count="1">
    <xf numFmtId="0" fontId="0" applyNumberFormat="0" applyFont="1" applyFill="0" applyBorder="0" applyAlignment="1" applyProtection="0">
      <alignment vertical="bottom"/>
    </xf>
  </cellStyleXfs>
  <cellXfs count="113">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6"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49" fontId="7" fillId="4" borderId="3" applyNumberFormat="1" applyFont="1" applyFill="1" applyBorder="1" applyAlignment="1" applyProtection="0">
      <alignment vertical="bottom"/>
    </xf>
    <xf numFmtId="0" fontId="7" fillId="4" borderId="4" applyNumberFormat="0" applyFont="1" applyFill="1" applyBorder="1" applyAlignment="1" applyProtection="0">
      <alignment vertical="bottom"/>
    </xf>
    <xf numFmtId="0" fontId="0" borderId="5" applyNumberFormat="0" applyFont="1" applyFill="0" applyBorder="1" applyAlignment="1" applyProtection="0">
      <alignment vertical="bottom"/>
    </xf>
    <xf numFmtId="0" fontId="7" fillId="4" borderId="6" applyNumberFormat="0" applyFont="1" applyFill="1" applyBorder="1" applyAlignment="1" applyProtection="0">
      <alignment vertical="bottom"/>
    </xf>
    <xf numFmtId="0" fontId="7" fillId="4" borderId="7" applyNumberFormat="0" applyFont="1" applyFill="1" applyBorder="1" applyAlignment="1" applyProtection="0">
      <alignment vertical="bottom"/>
    </xf>
    <xf numFmtId="49" fontId="7" borderId="8" applyNumberFormat="1" applyFont="1" applyFill="0" applyBorder="1" applyAlignment="1" applyProtection="0">
      <alignment vertical="bottom"/>
    </xf>
    <xf numFmtId="0" fontId="1" borderId="9" applyNumberFormat="0" applyFont="1" applyFill="0" applyBorder="1" applyAlignment="1" applyProtection="0">
      <alignment vertical="bottom"/>
    </xf>
    <xf numFmtId="49" fontId="7" borderId="5" applyNumberFormat="1" applyFont="1" applyFill="0" applyBorder="1" applyAlignment="1" applyProtection="0">
      <alignment vertical="bottom"/>
    </xf>
    <xf numFmtId="0" fontId="1" borderId="10" applyNumberFormat="0" applyFont="1" applyFill="0" applyBorder="1" applyAlignment="1" applyProtection="0">
      <alignment horizontal="left" vertical="bottom"/>
    </xf>
    <xf numFmtId="14" fontId="1" borderId="10" applyNumberFormat="1" applyFont="1" applyFill="0" applyBorder="1" applyAlignment="1" applyProtection="0">
      <alignment horizontal="left" vertical="bottom"/>
    </xf>
    <xf numFmtId="49" fontId="7" borderId="11" applyNumberFormat="1" applyFont="1" applyFill="0" applyBorder="1" applyAlignment="1" applyProtection="0">
      <alignment vertical="bottom"/>
    </xf>
    <xf numFmtId="0" fontId="1" borderId="12" applyNumberFormat="0" applyFont="1" applyFill="0" applyBorder="1" applyAlignment="1" applyProtection="0">
      <alignment horizontal="left" vertical="bottom"/>
    </xf>
    <xf numFmtId="0" fontId="0" applyNumberFormat="1" applyFont="1" applyFill="0" applyBorder="0" applyAlignment="1" applyProtection="0">
      <alignment vertical="bottom"/>
    </xf>
    <xf numFmtId="0" fontId="0" fillId="5" borderId="13" applyNumberFormat="0" applyFont="1" applyFill="1" applyBorder="1" applyAlignment="1" applyProtection="0">
      <alignment vertical="top"/>
    </xf>
    <xf numFmtId="0" fontId="0" fillId="5" borderId="14" applyNumberFormat="0" applyFont="1" applyFill="1" applyBorder="1" applyAlignment="1" applyProtection="0">
      <alignment vertical="top"/>
    </xf>
    <xf numFmtId="0" fontId="0" fillId="5" borderId="15" applyNumberFormat="0" applyFont="1" applyFill="1" applyBorder="1" applyAlignment="1" applyProtection="0">
      <alignment vertical="bottom" wrapText="1"/>
    </xf>
    <xf numFmtId="0" fontId="0" fillId="5" borderId="15" applyNumberFormat="0" applyFont="1" applyFill="1" applyBorder="1" applyAlignment="1" applyProtection="0">
      <alignment vertical="top"/>
    </xf>
    <xf numFmtId="0" fontId="0" fillId="5" borderId="16" applyNumberFormat="0" applyFont="1" applyFill="1" applyBorder="1" applyAlignment="1" applyProtection="0">
      <alignment vertical="bottom"/>
    </xf>
    <xf numFmtId="0" fontId="0" fillId="5" borderId="17" applyNumberFormat="0" applyFont="1" applyFill="1" applyBorder="1" applyAlignment="1" applyProtection="0">
      <alignment vertical="top"/>
    </xf>
    <xf numFmtId="0" fontId="0" fillId="5" borderId="18" applyNumberFormat="0" applyFont="1" applyFill="1" applyBorder="1" applyAlignment="1" applyProtection="0">
      <alignment vertical="top"/>
    </xf>
    <xf numFmtId="0" fontId="0" fillId="5" borderId="19" applyNumberFormat="0" applyFont="1" applyFill="1" applyBorder="1" applyAlignment="1" applyProtection="0">
      <alignment vertical="bottom" wrapText="1"/>
    </xf>
    <xf numFmtId="0" fontId="0" fillId="5" borderId="19" applyNumberFormat="0" applyFont="1" applyFill="1" applyBorder="1" applyAlignment="1" applyProtection="0">
      <alignment vertical="top"/>
    </xf>
    <xf numFmtId="0" fontId="0" fillId="5" borderId="20" applyNumberFormat="0" applyFont="1" applyFill="1" applyBorder="1" applyAlignment="1" applyProtection="0">
      <alignment vertical="bottom"/>
    </xf>
    <xf numFmtId="49" fontId="10" fillId="5" borderId="18" applyNumberFormat="1" applyFont="1" applyFill="1" applyBorder="1" applyAlignment="1" applyProtection="0">
      <alignment horizontal="center" vertical="top"/>
    </xf>
    <xf numFmtId="0" fontId="10" fillId="5" borderId="19" applyNumberFormat="0" applyFont="1" applyFill="1" applyBorder="1" applyAlignment="1" applyProtection="0">
      <alignment horizontal="center" vertical="top"/>
    </xf>
    <xf numFmtId="0" fontId="10" fillId="5" borderId="19" applyNumberFormat="0" applyFont="1" applyFill="1" applyBorder="1" applyAlignment="1" applyProtection="0">
      <alignment vertical="top"/>
    </xf>
    <xf numFmtId="49" fontId="0" fillId="5" borderId="17" applyNumberFormat="1" applyFont="1" applyFill="1" applyBorder="1" applyAlignment="1" applyProtection="0">
      <alignment vertical="top" wrapText="1"/>
    </xf>
    <xf numFmtId="0" fontId="0" fillId="5" borderId="17" applyNumberFormat="0" applyFont="1" applyFill="1" applyBorder="1" applyAlignment="1" applyProtection="0">
      <alignment vertical="top" wrapText="1"/>
    </xf>
    <xf numFmtId="14" fontId="10" fillId="5" borderId="19" applyNumberFormat="1" applyFont="1" applyFill="1" applyBorder="1" applyAlignment="1" applyProtection="0">
      <alignment horizontal="center" vertical="top"/>
    </xf>
    <xf numFmtId="0" fontId="0" fillId="5" borderId="17" applyNumberFormat="0" applyFont="1" applyFill="1" applyBorder="1" applyAlignment="1" applyProtection="0">
      <alignment vertical="center"/>
    </xf>
    <xf numFmtId="0" fontId="0" fillId="5" borderId="17" applyNumberFormat="1" applyFont="1" applyFill="1" applyBorder="1" applyAlignment="1" applyProtection="0">
      <alignment vertical="top"/>
    </xf>
    <xf numFmtId="49" fontId="10" fillId="6" borderId="18" applyNumberFormat="1" applyFont="1" applyFill="1" applyBorder="1" applyAlignment="1" applyProtection="0">
      <alignment horizontal="left" vertical="top"/>
    </xf>
    <xf numFmtId="0" fontId="10" fillId="6" borderId="19" applyNumberFormat="0" applyFont="1" applyFill="1" applyBorder="1" applyAlignment="1" applyProtection="0">
      <alignment horizontal="left" vertical="top"/>
    </xf>
    <xf numFmtId="49" fontId="10" fillId="6" borderId="19" applyNumberFormat="1" applyFont="1" applyFill="1" applyBorder="1" applyAlignment="1" applyProtection="0">
      <alignment horizontal="right" vertical="top" wrapText="1"/>
    </xf>
    <xf numFmtId="0" fontId="10" fillId="6" borderId="19" applyNumberFormat="0" applyFont="1" applyFill="1" applyBorder="1" applyAlignment="1" applyProtection="0">
      <alignment horizontal="right" vertical="top" wrapText="1"/>
    </xf>
    <xf numFmtId="49" fontId="10" fillId="6" borderId="19" applyNumberFormat="1" applyFont="1" applyFill="1" applyBorder="1" applyAlignment="1" applyProtection="0">
      <alignment horizontal="center" vertical="top" wrapText="1"/>
    </xf>
    <xf numFmtId="1" fontId="0" fillId="5" borderId="17" applyNumberFormat="1" applyFont="1" applyFill="1" applyBorder="1" applyAlignment="1" applyProtection="0">
      <alignment vertical="top"/>
    </xf>
    <xf numFmtId="49" fontId="0" fillId="5" borderId="17" applyNumberFormat="1" applyFont="1" applyFill="1" applyBorder="1" applyAlignment="1" applyProtection="0">
      <alignment vertical="top"/>
    </xf>
    <xf numFmtId="49" fontId="11" fillId="5" borderId="18" applyNumberFormat="1" applyFont="1" applyFill="1" applyBorder="1" applyAlignment="1" applyProtection="0">
      <alignment horizontal="left" vertical="top"/>
    </xf>
    <xf numFmtId="49" fontId="0" fillId="5" borderId="19" applyNumberFormat="1" applyFont="1" applyFill="1" applyBorder="1" applyAlignment="1" applyProtection="0">
      <alignment vertical="top" wrapText="1"/>
    </xf>
    <xf numFmtId="49" fontId="0" fillId="7" borderId="19" applyNumberFormat="1" applyFont="1" applyFill="1" applyBorder="1" applyAlignment="1" applyProtection="0">
      <alignment vertical="top"/>
    </xf>
    <xf numFmtId="0" fontId="11" fillId="5" borderId="19" applyNumberFormat="1" applyFont="1" applyFill="1" applyBorder="1" applyAlignment="1" applyProtection="0">
      <alignment horizontal="center" vertical="top"/>
    </xf>
    <xf numFmtId="0" fontId="11" fillId="5" borderId="18" applyNumberFormat="0" applyFont="1" applyFill="1" applyBorder="1" applyAlignment="1" applyProtection="0">
      <alignment horizontal="left" vertical="top"/>
    </xf>
    <xf numFmtId="49" fontId="12" fillId="5" borderId="19" applyNumberFormat="1" applyFont="1" applyFill="1" applyBorder="1" applyAlignment="1" applyProtection="0">
      <alignment vertical="top" wrapText="1"/>
    </xf>
    <xf numFmtId="0" fontId="12" fillId="5" borderId="19" applyNumberFormat="0" applyFont="1" applyFill="1" applyBorder="1" applyAlignment="1" applyProtection="0">
      <alignment vertical="top" wrapText="1"/>
    </xf>
    <xf numFmtId="0" fontId="11" fillId="5" borderId="19" applyNumberFormat="0" applyFont="1" applyFill="1" applyBorder="1" applyAlignment="1" applyProtection="0">
      <alignment horizontal="center" vertical="top"/>
    </xf>
    <xf numFmtId="49" fontId="0" fillId="5" borderId="19" applyNumberFormat="1" applyFont="1" applyFill="1" applyBorder="1" applyAlignment="1" applyProtection="0">
      <alignment vertical="top"/>
    </xf>
    <xf numFmtId="0" fontId="12" fillId="5" borderId="19" applyNumberFormat="0" applyFont="1" applyFill="1" applyBorder="1" applyAlignment="1" applyProtection="0">
      <alignment vertical="top"/>
    </xf>
    <xf numFmtId="1" fontId="0" fillId="5" borderId="17" applyNumberFormat="1" applyFont="1" applyFill="1" applyBorder="1" applyAlignment="1" applyProtection="0">
      <alignment vertical="center"/>
    </xf>
    <xf numFmtId="0" fontId="0" fillId="5" borderId="17" applyNumberFormat="1" applyFont="1" applyFill="1" applyBorder="1" applyAlignment="1" applyProtection="0">
      <alignment vertical="center"/>
    </xf>
    <xf numFmtId="0" fontId="0" fillId="5" borderId="19" applyNumberFormat="0" applyFont="1" applyFill="1" applyBorder="1" applyAlignment="1" applyProtection="0">
      <alignment vertical="top" wrapText="1"/>
    </xf>
    <xf numFmtId="0" fontId="0" fillId="6" borderId="19" applyNumberFormat="0" applyFont="1" applyFill="1" applyBorder="1" applyAlignment="1" applyProtection="0">
      <alignment vertical="top"/>
    </xf>
    <xf numFmtId="0" fontId="11" fillId="6" borderId="19" applyNumberFormat="0" applyFont="1" applyFill="1" applyBorder="1" applyAlignment="1" applyProtection="0">
      <alignment horizontal="center" vertical="top"/>
    </xf>
    <xf numFmtId="0" fontId="0" fillId="6" borderId="20" applyNumberFormat="0" applyFont="1" applyFill="1" applyBorder="1" applyAlignment="1" applyProtection="0">
      <alignment vertical="bottom"/>
    </xf>
    <xf numFmtId="49" fontId="0" fillId="5" borderId="19" applyNumberFormat="1" applyFont="1" applyFill="1" applyBorder="1" applyAlignment="1" applyProtection="0">
      <alignment vertical="center" wrapText="1"/>
    </xf>
    <xf numFmtId="49" fontId="11" fillId="5" borderId="19" applyNumberFormat="1" applyFont="1" applyFill="1" applyBorder="1" applyAlignment="1" applyProtection="0">
      <alignment horizontal="left" vertical="top"/>
    </xf>
    <xf numFmtId="0" fontId="11" fillId="5" borderId="19" applyNumberFormat="0" applyFont="1" applyFill="1" applyBorder="1" applyAlignment="1" applyProtection="0">
      <alignment horizontal="left" vertical="top"/>
    </xf>
    <xf numFmtId="0" fontId="0" fillId="5" borderId="21" applyNumberFormat="0" applyFont="1" applyFill="1" applyBorder="1" applyAlignment="1" applyProtection="0">
      <alignment vertical="top"/>
    </xf>
    <xf numFmtId="1" fontId="0" fillId="5" borderId="21" applyNumberFormat="1" applyFont="1" applyFill="1" applyBorder="1" applyAlignment="1" applyProtection="0">
      <alignment vertical="top"/>
    </xf>
    <xf numFmtId="0" fontId="0" fillId="5" borderId="21" applyNumberFormat="1" applyFont="1" applyFill="1" applyBorder="1" applyAlignment="1" applyProtection="0">
      <alignment vertical="top"/>
    </xf>
    <xf numFmtId="0" fontId="0" fillId="5" borderId="22" applyNumberFormat="0" applyFont="1" applyFill="1" applyBorder="1" applyAlignment="1" applyProtection="0">
      <alignment vertical="top"/>
    </xf>
    <xf numFmtId="0" fontId="0" fillId="5" borderId="23" applyNumberFormat="0" applyFont="1" applyFill="1" applyBorder="1" applyAlignment="1" applyProtection="0">
      <alignment vertical="bottom" wrapText="1"/>
    </xf>
    <xf numFmtId="0" fontId="12" fillId="5" borderId="23" applyNumberFormat="0" applyFont="1" applyFill="1" applyBorder="1" applyAlignment="1" applyProtection="0">
      <alignment vertical="top"/>
    </xf>
    <xf numFmtId="0" fontId="0" fillId="5" borderId="23" applyNumberFormat="0" applyFont="1" applyFill="1" applyBorder="1" applyAlignment="1" applyProtection="0">
      <alignment vertical="top"/>
    </xf>
    <xf numFmtId="0" fontId="0" fillId="5" borderId="24" applyNumberFormat="0" applyFont="1" applyFill="1" applyBorder="1" applyAlignment="1" applyProtection="0">
      <alignment vertical="bottom"/>
    </xf>
    <xf numFmtId="0" fontId="0" applyNumberFormat="1" applyFont="1" applyFill="0" applyBorder="0" applyAlignment="1" applyProtection="0">
      <alignment vertical="bottom"/>
    </xf>
    <xf numFmtId="0" fontId="0" fillId="5" borderId="1" applyNumberFormat="0" applyFont="1" applyFill="1" applyBorder="1" applyAlignment="1" applyProtection="0">
      <alignment vertical="bottom"/>
    </xf>
    <xf numFmtId="49" fontId="11" fillId="5" borderId="1" applyNumberFormat="1" applyFont="1" applyFill="1" applyBorder="1" applyAlignment="1" applyProtection="0">
      <alignment horizontal="center" vertical="bottom"/>
    </xf>
    <xf numFmtId="0" fontId="11" fillId="5" borderId="1" applyNumberFormat="0" applyFont="1" applyFill="1" applyBorder="1" applyAlignment="1" applyProtection="0">
      <alignment horizontal="center" vertical="bottom"/>
    </xf>
    <xf numFmtId="14" fontId="11" fillId="5" borderId="1" applyNumberFormat="1" applyFont="1" applyFill="1" applyBorder="1" applyAlignment="1" applyProtection="0">
      <alignment horizontal="center" vertical="bottom"/>
    </xf>
    <xf numFmtId="0" fontId="0" fillId="5" borderId="1" applyNumberFormat="0" applyFont="1" applyFill="1" applyBorder="1" applyAlignment="1" applyProtection="0">
      <alignment vertical="top"/>
    </xf>
    <xf numFmtId="49" fontId="11" fillId="5" borderId="1" applyNumberFormat="1" applyFont="1" applyFill="1" applyBorder="1" applyAlignment="1" applyProtection="0">
      <alignment horizontal="center" vertical="top" wrapText="1"/>
    </xf>
    <xf numFmtId="49" fontId="14" fillId="5" borderId="1" applyNumberFormat="1" applyFont="1" applyFill="1" applyBorder="1" applyAlignment="1" applyProtection="0">
      <alignment horizontal="center" vertical="top" wrapText="1"/>
    </xf>
    <xf numFmtId="49" fontId="0" fillId="5" borderId="1" applyNumberFormat="1" applyFont="1" applyFill="1" applyBorder="1" applyAlignment="1" applyProtection="0">
      <alignment vertical="bottom" wrapText="1"/>
    </xf>
    <xf numFmtId="0" fontId="0" fillId="5" borderId="1" applyNumberFormat="1" applyFont="1" applyFill="1" applyBorder="1" applyAlignment="1" applyProtection="0">
      <alignment vertical="bottom"/>
    </xf>
    <xf numFmtId="49" fontId="11" fillId="5" borderId="1" applyNumberFormat="1" applyFont="1" applyFill="1" applyBorder="1" applyAlignment="1" applyProtection="0">
      <alignment horizontal="left" vertical="top"/>
    </xf>
    <xf numFmtId="9" fontId="10" fillId="5" borderId="1" applyNumberFormat="1" applyFont="1" applyFill="1" applyBorder="1" applyAlignment="1" applyProtection="0">
      <alignment horizontal="center" vertical="top"/>
    </xf>
    <xf numFmtId="9" fontId="11" fillId="5" borderId="1" applyNumberFormat="1" applyFont="1" applyFill="1" applyBorder="1" applyAlignment="1" applyProtection="0">
      <alignment horizontal="center" vertical="top"/>
    </xf>
    <xf numFmtId="0" fontId="14" fillId="5" borderId="1" applyNumberFormat="1" applyFont="1" applyFill="1" applyBorder="1" applyAlignment="1" applyProtection="0">
      <alignment horizontal="center" vertical="top"/>
    </xf>
    <xf numFmtId="49" fontId="10" fillId="5" borderId="1" applyNumberFormat="1" applyFont="1" applyFill="1" applyBorder="1" applyAlignment="1" applyProtection="0">
      <alignment vertical="top"/>
    </xf>
    <xf numFmtId="0" fontId="15" fillId="5" borderId="1" applyNumberFormat="1" applyFont="1" applyFill="1" applyBorder="1" applyAlignment="1" applyProtection="0">
      <alignment horizontal="center" vertical="top" wrapText="1"/>
    </xf>
    <xf numFmtId="0" fontId="15" fillId="5" borderId="1" applyNumberFormat="1" applyFont="1" applyFill="1" applyBorder="1" applyAlignment="1" applyProtection="0">
      <alignment horizontal="center" vertical="top"/>
    </xf>
    <xf numFmtId="0" fontId="10" fillId="5" borderId="1" applyNumberFormat="0" applyFont="1" applyFill="1" applyBorder="1" applyAlignment="1" applyProtection="0">
      <alignment horizontal="center" vertical="bottom"/>
    </xf>
    <xf numFmtId="0" fontId="16" fillId="5" borderId="1" applyNumberFormat="0" applyFont="1" applyFill="1" applyBorder="1" applyAlignment="1" applyProtection="0">
      <alignment horizontal="center" vertical="bottom"/>
    </xf>
    <xf numFmtId="9" fontId="10" fillId="5" borderId="1" applyNumberFormat="1" applyFont="1" applyFill="1" applyBorder="1" applyAlignment="1" applyProtection="0">
      <alignment horizontal="left" vertical="bottom"/>
    </xf>
    <xf numFmtId="49" fontId="13" fillId="5" borderId="1" applyNumberFormat="1" applyFont="1" applyFill="1" applyBorder="1" applyAlignment="1" applyProtection="0">
      <alignment vertical="bottom"/>
    </xf>
    <xf numFmtId="49" fontId="0" fillId="5" borderId="25" applyNumberFormat="1" applyFont="1" applyFill="1" applyBorder="1" applyAlignment="1" applyProtection="0">
      <alignment vertical="bottom"/>
    </xf>
    <xf numFmtId="0" fontId="0" fillId="5" borderId="25" applyNumberFormat="0" applyFont="1" applyFill="1" applyBorder="1" applyAlignment="1" applyProtection="0">
      <alignment vertical="bottom"/>
    </xf>
    <xf numFmtId="0" fontId="0" fillId="5" borderId="26" applyNumberFormat="0" applyFont="1" applyFill="1" applyBorder="1" applyAlignment="1" applyProtection="0">
      <alignment vertical="bottom"/>
    </xf>
    <xf numFmtId="0" fontId="0" fillId="5" borderId="26" applyNumberFormat="1" applyFont="1" applyFill="1" applyBorder="1" applyAlignment="1" applyProtection="0">
      <alignment vertical="bottom"/>
    </xf>
    <xf numFmtId="49" fontId="11" fillId="5" borderId="27" applyNumberFormat="1" applyFont="1" applyFill="1" applyBorder="1" applyAlignment="1" applyProtection="0">
      <alignment horizontal="left" vertical="top" wrapText="1"/>
    </xf>
    <xf numFmtId="0" fontId="11" fillId="5" borderId="28" applyNumberFormat="0" applyFont="1" applyFill="1" applyBorder="1" applyAlignment="1" applyProtection="0">
      <alignment horizontal="left" vertical="top" wrapText="1"/>
    </xf>
    <xf numFmtId="0" fontId="11" fillId="5" borderId="29" applyNumberFormat="0" applyFont="1" applyFill="1" applyBorder="1" applyAlignment="1" applyProtection="0">
      <alignment horizontal="left" vertical="top" wrapText="1"/>
    </xf>
    <xf numFmtId="49" fontId="11" fillId="5" borderId="30" applyNumberFormat="1" applyFont="1" applyFill="1" applyBorder="1" applyAlignment="1" applyProtection="0">
      <alignment horizontal="left" vertical="top" wrapText="1"/>
    </xf>
    <xf numFmtId="0" fontId="11" fillId="5" borderId="1" applyNumberFormat="0" applyFont="1" applyFill="1" applyBorder="1" applyAlignment="1" applyProtection="0">
      <alignment horizontal="left" vertical="top" wrapText="1"/>
    </xf>
    <xf numFmtId="0" fontId="11" fillId="5" borderId="31" applyNumberFormat="0" applyFont="1" applyFill="1" applyBorder="1" applyAlignment="1" applyProtection="0">
      <alignment horizontal="left" vertical="top" wrapText="1"/>
    </xf>
    <xf numFmtId="49" fontId="11" fillId="5" borderId="32" applyNumberFormat="1" applyFont="1" applyFill="1" applyBorder="1" applyAlignment="1" applyProtection="0">
      <alignment horizontal="left" vertical="top" wrapText="1"/>
    </xf>
    <xf numFmtId="0" fontId="11" fillId="5" borderId="25" applyNumberFormat="0" applyFont="1" applyFill="1" applyBorder="1" applyAlignment="1" applyProtection="0">
      <alignment horizontal="left" vertical="top" wrapText="1"/>
    </xf>
    <xf numFmtId="0" fontId="11" fillId="5" borderId="33" applyNumberFormat="0" applyFont="1" applyFill="1" applyBorder="1" applyAlignment="1" applyProtection="0">
      <alignment horizontal="left" vertical="top" wrapText="1"/>
    </xf>
    <xf numFmtId="0" fontId="0" fillId="5" borderId="28" applyNumberFormat="0" applyFont="1" applyFill="1" applyBorder="1" applyAlignment="1" applyProtection="0">
      <alignment vertical="bottom"/>
    </xf>
    <xf numFmtId="0" fontId="12" fillId="5" borderId="1" applyNumberFormat="0" applyFont="1" applyFill="1" applyBorder="1" applyAlignment="1" applyProtection="0">
      <alignment vertical="bottom"/>
    </xf>
    <xf numFmtId="0" fontId="0" applyNumberFormat="1" applyFont="1" applyFill="0" applyBorder="0" applyAlignment="1" applyProtection="0">
      <alignment vertical="bottom"/>
    </xf>
    <xf numFmtId="49" fontId="0" borderId="1"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d2dae4"/>
      <rgbColor rgb="ffffffff"/>
      <rgbColor rgb="ffdaeef3"/>
      <rgbColor rgb="ffffffcc"/>
      <rgbColor rgb="ff7f7f7f"/>
      <rgbColor rgb="ffd8d8d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9526</xdr:rowOff>
    </xdr:from>
    <xdr:to>
      <xdr:col>1</xdr:col>
      <xdr:colOff>220788</xdr:colOff>
      <xdr:row>3</xdr:row>
      <xdr:rowOff>171449</xdr:rowOff>
    </xdr:to>
    <xdr:pic>
      <xdr:nvPicPr>
        <xdr:cNvPr id="2" name="Afbeelding 1" descr="Afbeelding 1"/>
        <xdr:cNvPicPr>
          <a:picLocks noChangeAspect="1"/>
        </xdr:cNvPicPr>
      </xdr:nvPicPr>
      <xdr:blipFill>
        <a:blip r:embed="rId1">
          <a:extLst/>
        </a:blip>
        <a:stretch>
          <a:fillRect/>
        </a:stretch>
      </xdr:blipFill>
      <xdr:spPr>
        <a:xfrm>
          <a:off x="0" y="9525"/>
          <a:ext cx="3522789" cy="733425"/>
        </a:xfrm>
        <a:prstGeom prst="rect">
          <a:avLst/>
        </a:prstGeom>
        <a:ln w="12700" cap="flat">
          <a:noFill/>
          <a:miter lim="400000"/>
        </a:ln>
        <a:effectLst/>
      </xdr:spPr>
    </xdr:pic>
    <xdr:clientData/>
  </xdr:twoCellAnchor>
  <xdr:twoCellAnchor>
    <xdr:from>
      <xdr:col>0</xdr:col>
      <xdr:colOff>0</xdr:colOff>
      <xdr:row>2</xdr:row>
      <xdr:rowOff>47624</xdr:rowOff>
    </xdr:from>
    <xdr:to>
      <xdr:col>2</xdr:col>
      <xdr:colOff>38100</xdr:colOff>
      <xdr:row>34</xdr:row>
      <xdr:rowOff>142874</xdr:rowOff>
    </xdr:to>
    <xdr:sp>
      <xdr:nvSpPr>
        <xdr:cNvPr id="3" name="Tekstvak 3"/>
        <xdr:cNvSpPr txBox="1"/>
      </xdr:nvSpPr>
      <xdr:spPr>
        <a:xfrm>
          <a:off x="-19050" y="428624"/>
          <a:ext cx="5207000" cy="7886701"/>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300" u="none">
              <a:solidFill>
                <a:srgbClr val="000000"/>
              </a:solidFill>
              <a:uFillTx/>
              <a:latin typeface="Calibri"/>
              <a:ea typeface="Calibri"/>
              <a:cs typeface="Calibri"/>
              <a:sym typeface="Calibri"/>
            </a:defRPr>
          </a:pPr>
          <a:r>
            <a:rPr b="1" baseline="0" cap="none" i="0" spc="0" strike="noStrike" sz="1300" u="none">
              <a:solidFill>
                <a:srgbClr val="000000"/>
              </a:solidFill>
              <a:uFillTx/>
              <a:latin typeface="Calibri"/>
              <a:ea typeface="Calibri"/>
              <a:cs typeface="Calibri"/>
              <a:sym typeface="Calibri"/>
            </a:rPr>
            <a:t>Hygiënescan Kalverhouderij </a:t>
          </a:r>
          <a:endParaRPr b="1" baseline="0" cap="none" i="0" spc="0" strike="noStrike" sz="13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300" u="none">
              <a:solidFill>
                <a:srgbClr val="000000"/>
              </a:solidFill>
              <a:uFillTx/>
              <a:latin typeface="Calibri"/>
              <a:ea typeface="Calibri"/>
              <a:cs typeface="Calibri"/>
              <a:sym typeface="Calibri"/>
            </a:defRPr>
          </a:pPr>
          <a:endParaRPr b="1" baseline="0" cap="none" i="0" spc="0" strike="noStrike" sz="13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300" u="none">
              <a:solidFill>
                <a:srgbClr val="000000"/>
              </a:solidFill>
              <a:uFillTx/>
              <a:latin typeface="Calibri"/>
              <a:ea typeface="Calibri"/>
              <a:cs typeface="Calibri"/>
              <a:sym typeface="Calibri"/>
            </a:defRPr>
          </a:pPr>
          <a:r>
            <a:rPr b="1" baseline="0" cap="none" i="0" spc="0" strike="noStrike" sz="1300" u="none">
              <a:solidFill>
                <a:srgbClr val="000000"/>
              </a:solidFill>
              <a:uFillTx/>
              <a:latin typeface="Calibri"/>
              <a:ea typeface="Calibri"/>
              <a:cs typeface="Calibri"/>
              <a:sym typeface="Calibri"/>
            </a:rPr>
            <a:t>Introductie </a:t>
          </a:r>
          <a:endParaRPr b="1" baseline="0" cap="none" i="0" spc="0" strike="noStrike" sz="13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300" u="none">
              <a:solidFill>
                <a:srgbClr val="000000"/>
              </a:solidFill>
              <a:uFillTx/>
              <a:latin typeface="Calibri"/>
              <a:ea typeface="Calibri"/>
              <a:cs typeface="Calibri"/>
              <a:sym typeface="Calibri"/>
            </a:defRPr>
          </a:pPr>
          <a:r>
            <a:rPr b="0" baseline="0" cap="none" i="0" spc="0" strike="noStrike" sz="1300" u="none">
              <a:solidFill>
                <a:srgbClr val="000000"/>
              </a:solidFill>
              <a:uFillTx/>
              <a:latin typeface="Calibri"/>
              <a:ea typeface="Calibri"/>
              <a:cs typeface="Calibri"/>
              <a:sym typeface="Calibri"/>
            </a:rPr>
            <a:t>De hygiënescan is opgesteld door de Stichting Brancheorganisatie Kalversector (SBK) in samenwerking met de kalversector. Het doel van de hygiënescan is om het bewustzijn over hygiëne in de kalverhouderij te bevorderen en gesprekken over hygiëne tussen erfbetreders en kalverhouders te ondersteunen. De uitkomst van de hygiënescan dient niet als een absoluut getal gezien te worden. Mocht u vragen of opbouwende kritiek hebben over de hygiënescan, dan kunt u deze sturen naar SBK via info@kalversector.nl. Het SBK secretariaat is ook telefonisch bereikbaar via: 030 755 5080. </a:t>
          </a:r>
          <a:endParaRPr b="0" baseline="0" cap="none" i="0" spc="0" strike="noStrike" sz="13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300" u="none">
              <a:solidFill>
                <a:srgbClr val="000000"/>
              </a:solidFill>
              <a:uFillTx/>
              <a:latin typeface="Calibri"/>
              <a:ea typeface="Calibri"/>
              <a:cs typeface="Calibri"/>
              <a:sym typeface="Calibri"/>
            </a:defRPr>
          </a:pPr>
          <a:endParaRPr b="0" baseline="0" cap="none" i="0" spc="0" strike="noStrike" sz="13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300" u="none">
              <a:solidFill>
                <a:srgbClr val="000000"/>
              </a:solidFill>
              <a:uFillTx/>
              <a:latin typeface="Calibri"/>
              <a:ea typeface="Calibri"/>
              <a:cs typeface="Calibri"/>
              <a:sym typeface="Calibri"/>
            </a:defRPr>
          </a:pPr>
          <a:r>
            <a:rPr b="1" baseline="0" cap="none" i="0" spc="0" strike="noStrike" sz="1300" u="none">
              <a:solidFill>
                <a:srgbClr val="000000"/>
              </a:solidFill>
              <a:uFillTx/>
              <a:latin typeface="Calibri"/>
              <a:ea typeface="Calibri"/>
              <a:cs typeface="Calibri"/>
              <a:sym typeface="Calibri"/>
            </a:rPr>
            <a:t>Gebruiksaanwijzing Hygiënescan</a:t>
          </a:r>
          <a:endParaRPr b="1" baseline="0" cap="none" i="0" spc="0" strike="noStrike" sz="13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300" u="none">
              <a:solidFill>
                <a:srgbClr val="000000"/>
              </a:solidFill>
              <a:uFillTx/>
              <a:latin typeface="Calibri"/>
              <a:ea typeface="Calibri"/>
              <a:cs typeface="Calibri"/>
              <a:sym typeface="Calibri"/>
            </a:defRPr>
          </a:pPr>
          <a:r>
            <a:rPr b="0" baseline="0" cap="none" i="0" spc="0" strike="noStrike" sz="1300" u="none">
              <a:solidFill>
                <a:srgbClr val="000000"/>
              </a:solidFill>
              <a:uFillTx/>
              <a:latin typeface="Calibri"/>
              <a:ea typeface="Calibri"/>
              <a:cs typeface="Calibri"/>
              <a:sym typeface="Calibri"/>
            </a:rPr>
            <a:t>De hygiënescan bestaat uit drie tabbladen: Introductie, Hygiënescan en Score. Op het tabblad "Introductie" kunt u onderaan uw naam invullen met daarbij de datum en de naam van degene die de hygiënescan heeft ingevuld. Op het tabblad "Hygiënescan" staan de vragen. U kunt een toelichting uitschuiven door op de knoppen ('toelichting aan' en 'toelichting uit') bovenaan de pagina te drukken. Onder "Antwoord" kunt u de vraag beantwoorden met "Ja" of "Nee".  U kunt gewoon op de cel klikken en dan komen de antwoord mogelijkheden naar voren.  Afhankelijk van de vraag kunt u 5, 7,5 of 10 punten per vraag behalen. Als u alle vragen hebt ingevuld, dan kunt u uw score terugvinden op het tabblad "Score". U kunt hier ook een overzicht terugvinden van onderwerpen, waar u "nee" op hebt geantwoord. Wij raden u aan om hier extra aandacht aan te gaan besteden. Wij raden u ook aan om de ingevulde hygiënescan te bespreken met uw vertegenwoordiger en / of dierenarts tijdens een bedrijfsbezoek.</a:t>
          </a:r>
        </a:p>
      </xdr:txBody>
    </xdr:sp>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9</xdr:col>
      <xdr:colOff>5495925</xdr:colOff>
      <xdr:row>0</xdr:row>
      <xdr:rowOff>38100</xdr:rowOff>
    </xdr:from>
    <xdr:to>
      <xdr:col>9</xdr:col>
      <xdr:colOff>7048500</xdr:colOff>
      <xdr:row>0</xdr:row>
      <xdr:rowOff>619125</xdr:rowOff>
    </xdr:to>
    <xdr:pic>
      <xdr:nvPicPr>
        <xdr:cNvPr id="5" name="Image" descr="Image"/>
        <xdr:cNvPicPr>
          <a:picLocks noChangeAspect="1"/>
        </xdr:cNvPicPr>
      </xdr:nvPicPr>
      <xdr:blipFill>
        <a:blip r:embed="rId1">
          <a:extLst/>
        </a:blip>
        <a:stretch>
          <a:fillRect/>
        </a:stretch>
      </xdr:blipFill>
      <xdr:spPr>
        <a:xfrm>
          <a:off x="6219825" y="38100"/>
          <a:ext cx="1552575" cy="581025"/>
        </a:xfrm>
        <a:prstGeom prst="rect">
          <a:avLst/>
        </a:prstGeom>
        <a:ln w="12700" cap="flat">
          <a:noFill/>
          <a:miter lim="400000"/>
        </a:ln>
        <a:effectLst/>
      </xdr:spPr>
    </xdr:pic>
    <xdr:clientData/>
  </xdr:twoCellAnchor>
  <xdr:twoCellAnchor>
    <xdr:from>
      <xdr:col>9</xdr:col>
      <xdr:colOff>7305675</xdr:colOff>
      <xdr:row>0</xdr:row>
      <xdr:rowOff>66675</xdr:rowOff>
    </xdr:from>
    <xdr:to>
      <xdr:col>11</xdr:col>
      <xdr:colOff>209550</xdr:colOff>
      <xdr:row>0</xdr:row>
      <xdr:rowOff>647700</xdr:rowOff>
    </xdr:to>
    <xdr:pic>
      <xdr:nvPicPr>
        <xdr:cNvPr id="6" name="Image" descr="Image"/>
        <xdr:cNvPicPr>
          <a:picLocks noChangeAspect="1"/>
        </xdr:cNvPicPr>
      </xdr:nvPicPr>
      <xdr:blipFill>
        <a:blip r:embed="rId2">
          <a:extLst/>
        </a:blip>
        <a:stretch>
          <a:fillRect/>
        </a:stretch>
      </xdr:blipFill>
      <xdr:spPr>
        <a:xfrm>
          <a:off x="8029575" y="66675"/>
          <a:ext cx="2797175" cy="58102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Kantoorthema">
  <a:themeElements>
    <a:clrScheme name="Kantoorth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antoorthema">
      <a:majorFont>
        <a:latin typeface="Helvetica Neue"/>
        <a:ea typeface="Helvetica Neue"/>
        <a:cs typeface="Helvetica Neue"/>
      </a:majorFont>
      <a:minorFont>
        <a:latin typeface="Helvetica Neue"/>
        <a:ea typeface="Helvetica Neue"/>
        <a:cs typeface="Helvetica Neue"/>
      </a:minorFont>
    </a:fontScheme>
    <a:fmtScheme name="Kantoorth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11</v>
      </c>
      <c r="C11" s="3"/>
      <c r="D11" s="3"/>
    </row>
    <row r="12">
      <c r="B12" s="4"/>
      <c r="C12" t="s" s="4">
        <v>5</v>
      </c>
      <c r="D12" t="s" s="5">
        <v>11</v>
      </c>
    </row>
    <row r="13">
      <c r="B13" t="s" s="3">
        <v>19</v>
      </c>
      <c r="C13" s="3"/>
      <c r="D13" s="3"/>
    </row>
    <row r="14">
      <c r="B14" s="4"/>
      <c r="C14" t="s" s="4">
        <v>5</v>
      </c>
      <c r="D14" t="s" s="5">
        <v>19</v>
      </c>
    </row>
    <row r="15">
      <c r="B15" t="s" s="3">
        <v>196</v>
      </c>
      <c r="C15" s="3"/>
      <c r="D15" s="3"/>
    </row>
    <row r="16">
      <c r="B16" s="4"/>
      <c r="C16" t="s" s="4">
        <v>5</v>
      </c>
      <c r="D16" t="s" s="5">
        <v>196</v>
      </c>
    </row>
  </sheetData>
  <mergeCells count="1">
    <mergeCell ref="B3:D3"/>
  </mergeCells>
  <hyperlinks>
    <hyperlink ref="D10" location="'Introductie'!R1C1" tooltip="" display="Introductie"/>
    <hyperlink ref="D12" location="'Hygiënescan'!R1C1" tooltip="" display="Hygiënescan"/>
    <hyperlink ref="D14" location="'Score'!R1C1" tooltip="" display="Score"/>
    <hyperlink ref="D16" location="'Codewaarden'!R1C1" tooltip="" display="Codewaarden"/>
  </hyperlinks>
</worksheet>
</file>

<file path=xl/worksheets/sheet2.xml><?xml version="1.0" encoding="utf-8"?>
<worksheet xmlns:r="http://schemas.openxmlformats.org/officeDocument/2006/relationships" xmlns="http://schemas.openxmlformats.org/spreadsheetml/2006/main">
  <dimension ref="A1:E39"/>
  <sheetViews>
    <sheetView workbookViewId="0" showGridLines="0" defaultGridColor="1"/>
  </sheetViews>
  <sheetFormatPr defaultColWidth="8.83333" defaultRowHeight="15" customHeight="1" outlineLevelRow="0" outlineLevelCol="0"/>
  <cols>
    <col min="1" max="1" width="43.3516" style="6" customWidth="1"/>
    <col min="2" max="2" width="24.5" style="6" customWidth="1"/>
    <col min="3" max="5" width="8.85156" style="6" customWidth="1"/>
    <col min="6" max="16384" width="8.85156" style="6" customWidth="1"/>
  </cols>
  <sheetData>
    <row r="1" ht="15" customHeight="1">
      <c r="A1" s="7"/>
      <c r="B1" s="7"/>
      <c r="C1" s="7"/>
      <c r="D1" s="7"/>
      <c r="E1" s="7"/>
    </row>
    <row r="2" ht="15" customHeight="1">
      <c r="A2" s="7"/>
      <c r="B2" s="7"/>
      <c r="C2" s="7"/>
      <c r="D2" s="7"/>
      <c r="E2" s="7"/>
    </row>
    <row r="3" ht="15" customHeight="1">
      <c r="A3" s="7"/>
      <c r="B3" s="7"/>
      <c r="C3" s="7"/>
      <c r="D3" s="7"/>
      <c r="E3" s="7"/>
    </row>
    <row r="4" ht="15" customHeight="1">
      <c r="A4" s="7"/>
      <c r="B4" s="7"/>
      <c r="C4" s="7"/>
      <c r="D4" s="7"/>
      <c r="E4" s="7"/>
    </row>
    <row r="5" ht="15" customHeight="1">
      <c r="A5" s="7"/>
      <c r="B5" s="7"/>
      <c r="C5" s="7"/>
      <c r="D5" s="7"/>
      <c r="E5" s="7"/>
    </row>
    <row r="6" ht="15" customHeight="1">
      <c r="A6" s="8"/>
      <c r="B6" s="7"/>
      <c r="C6" s="7"/>
      <c r="D6" s="7"/>
      <c r="E6" s="7"/>
    </row>
    <row r="7" ht="15" customHeight="1">
      <c r="A7" s="7"/>
      <c r="B7" s="7"/>
      <c r="C7" s="7"/>
      <c r="D7" s="7"/>
      <c r="E7" s="7"/>
    </row>
    <row r="8" ht="15" customHeight="1">
      <c r="A8" s="7"/>
      <c r="B8" s="7"/>
      <c r="C8" s="7"/>
      <c r="D8" s="7"/>
      <c r="E8" s="7"/>
    </row>
    <row r="9" ht="15" customHeight="1">
      <c r="A9" s="7"/>
      <c r="B9" s="7"/>
      <c r="C9" s="7"/>
      <c r="D9" s="7"/>
      <c r="E9" s="7"/>
    </row>
    <row r="10" ht="15" customHeight="1">
      <c r="A10" s="7"/>
      <c r="B10" s="7"/>
      <c r="C10" s="7"/>
      <c r="D10" s="7"/>
      <c r="E10" s="7"/>
    </row>
    <row r="11" ht="15" customHeight="1">
      <c r="A11" s="7"/>
      <c r="B11" s="7"/>
      <c r="C11" s="7"/>
      <c r="D11" s="7"/>
      <c r="E11" s="7"/>
    </row>
    <row r="12" ht="15" customHeight="1">
      <c r="A12" s="7"/>
      <c r="B12" s="7"/>
      <c r="C12" s="7"/>
      <c r="D12" s="7"/>
      <c r="E12" s="7"/>
    </row>
    <row r="13" ht="15" customHeight="1">
      <c r="A13" s="7"/>
      <c r="B13" s="7"/>
      <c r="C13" s="7"/>
      <c r="D13" s="7"/>
      <c r="E13" s="7"/>
    </row>
    <row r="14" ht="15" customHeight="1">
      <c r="A14" s="7"/>
      <c r="B14" s="7"/>
      <c r="C14" s="7"/>
      <c r="D14" s="7"/>
      <c r="E14" s="7"/>
    </row>
    <row r="15" ht="15" customHeight="1">
      <c r="A15" s="7"/>
      <c r="B15" s="7"/>
      <c r="C15" s="7"/>
      <c r="D15" s="7"/>
      <c r="E15" s="7"/>
    </row>
    <row r="16" ht="15" customHeight="1">
      <c r="A16" s="7"/>
      <c r="B16" s="7"/>
      <c r="C16" s="7"/>
      <c r="D16" s="7"/>
      <c r="E16" s="7"/>
    </row>
    <row r="17" ht="15" customHeight="1">
      <c r="A17" s="7"/>
      <c r="B17" s="7"/>
      <c r="C17" s="7"/>
      <c r="D17" s="7"/>
      <c r="E17" s="7"/>
    </row>
    <row r="18" ht="15" customHeight="1">
      <c r="A18" s="7"/>
      <c r="B18" s="7"/>
      <c r="C18" s="7"/>
      <c r="D18" s="7"/>
      <c r="E18" s="7"/>
    </row>
    <row r="19" ht="15" customHeight="1">
      <c r="A19" s="7"/>
      <c r="B19" s="7"/>
      <c r="C19" s="7"/>
      <c r="D19" s="7"/>
      <c r="E19" s="7"/>
    </row>
    <row r="20" ht="15" customHeight="1">
      <c r="A20" s="7"/>
      <c r="B20" s="7"/>
      <c r="C20" s="7"/>
      <c r="D20" s="7"/>
      <c r="E20" s="7"/>
    </row>
    <row r="21" ht="15" customHeight="1">
      <c r="A21" s="7"/>
      <c r="B21" s="7"/>
      <c r="C21" s="7"/>
      <c r="D21" s="7"/>
      <c r="E21" s="7"/>
    </row>
    <row r="22" ht="15" customHeight="1">
      <c r="A22" s="7"/>
      <c r="B22" s="7"/>
      <c r="C22" s="7"/>
      <c r="D22" s="7"/>
      <c r="E22" s="7"/>
    </row>
    <row r="23" ht="136.5" customHeight="1">
      <c r="A23" s="7"/>
      <c r="B23" s="7"/>
      <c r="C23" s="7"/>
      <c r="D23" s="7"/>
      <c r="E23" s="7"/>
    </row>
    <row r="24" ht="14.25" customHeight="1">
      <c r="A24" s="7"/>
      <c r="B24" s="7"/>
      <c r="C24" s="7"/>
      <c r="D24" s="7"/>
      <c r="E24" s="7"/>
    </row>
    <row r="25" ht="14.25" customHeight="1">
      <c r="A25" s="7"/>
      <c r="B25" s="7"/>
      <c r="C25" s="7"/>
      <c r="D25" s="7"/>
      <c r="E25" s="7"/>
    </row>
    <row r="26" ht="14.25" customHeight="1">
      <c r="A26" s="7"/>
      <c r="B26" s="7"/>
      <c r="C26" s="7"/>
      <c r="D26" s="7"/>
      <c r="E26" s="7"/>
    </row>
    <row r="27" ht="14.25" customHeight="1">
      <c r="A27" s="7"/>
      <c r="B27" s="7"/>
      <c r="C27" s="7"/>
      <c r="D27" s="7"/>
      <c r="E27" s="7"/>
    </row>
    <row r="28" ht="14.25" customHeight="1">
      <c r="A28" s="7"/>
      <c r="B28" s="7"/>
      <c r="C28" s="7"/>
      <c r="D28" s="7"/>
      <c r="E28" s="7"/>
    </row>
    <row r="29" ht="14.25" customHeight="1">
      <c r="A29" s="7"/>
      <c r="B29" s="7"/>
      <c r="C29" s="7"/>
      <c r="D29" s="7"/>
      <c r="E29" s="7"/>
    </row>
    <row r="30" ht="14.25" customHeight="1">
      <c r="A30" s="7"/>
      <c r="B30" s="7"/>
      <c r="C30" s="7"/>
      <c r="D30" s="7"/>
      <c r="E30" s="7"/>
    </row>
    <row r="31" ht="14.25" customHeight="1">
      <c r="A31" s="7"/>
      <c r="B31" s="7"/>
      <c r="C31" s="7"/>
      <c r="D31" s="7"/>
      <c r="E31" s="7"/>
    </row>
    <row r="32" ht="14.25" customHeight="1">
      <c r="A32" s="7"/>
      <c r="B32" s="7"/>
      <c r="C32" s="7"/>
      <c r="D32" s="7"/>
      <c r="E32" s="7"/>
    </row>
    <row r="33" ht="33" customHeight="1">
      <c r="A33" s="9"/>
      <c r="B33" s="9"/>
      <c r="C33" s="7"/>
      <c r="D33" s="7"/>
      <c r="E33" s="7"/>
    </row>
    <row r="34" ht="15.75" customHeight="1">
      <c r="A34" t="s" s="10">
        <v>6</v>
      </c>
      <c r="B34" s="11"/>
      <c r="C34" s="12"/>
      <c r="D34" s="7"/>
      <c r="E34" s="7"/>
    </row>
    <row r="35" ht="15.75" customHeight="1">
      <c r="A35" s="13"/>
      <c r="B35" s="14"/>
      <c r="C35" s="12"/>
      <c r="D35" s="7"/>
      <c r="E35" s="7"/>
    </row>
    <row r="36" ht="15.75" customHeight="1">
      <c r="A36" t="s" s="15">
        <v>7</v>
      </c>
      <c r="B36" s="16"/>
      <c r="C36" s="12"/>
      <c r="D36" s="7"/>
      <c r="E36" s="7"/>
    </row>
    <row r="37" ht="15.75" customHeight="1">
      <c r="A37" t="s" s="17">
        <v>8</v>
      </c>
      <c r="B37" s="18"/>
      <c r="C37" s="12"/>
      <c r="D37" s="7"/>
      <c r="E37" s="7"/>
    </row>
    <row r="38" ht="15.75" customHeight="1">
      <c r="A38" t="s" s="17">
        <v>9</v>
      </c>
      <c r="B38" s="19"/>
      <c r="C38" s="12"/>
      <c r="D38" s="7"/>
      <c r="E38" s="7"/>
    </row>
    <row r="39" ht="15.75" customHeight="1">
      <c r="A39" t="s" s="20">
        <v>10</v>
      </c>
      <c r="B39" s="21"/>
      <c r="C39" s="12"/>
      <c r="D39" s="7"/>
      <c r="E39"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1:O91"/>
  <sheetViews>
    <sheetView workbookViewId="0" showGridLines="0" defaultGridColor="1"/>
  </sheetViews>
  <sheetFormatPr defaultColWidth="9" defaultRowHeight="19.5" customHeight="1" outlineLevelRow="0" outlineLevelCol="0"/>
  <cols>
    <col min="1" max="8" hidden="1" width="9" style="22" customWidth="1"/>
    <col min="9" max="9" width="9.5" style="22" customWidth="1"/>
    <col min="10" max="10" width="124.352" style="22" customWidth="1"/>
    <col min="11" max="11" width="5.5" style="22" customWidth="1"/>
    <col min="12" max="12" width="8.5" style="22" customWidth="1"/>
    <col min="13" max="14" hidden="1" width="9" style="22" customWidth="1"/>
    <col min="15" max="15" width="2.17188" style="22" customWidth="1"/>
    <col min="16" max="16384" width="9" style="22" customWidth="1"/>
  </cols>
  <sheetData>
    <row r="1" ht="65.25" customHeight="1">
      <c r="A1" s="23"/>
      <c r="B1" s="23"/>
      <c r="C1" s="23"/>
      <c r="D1" s="23"/>
      <c r="E1" s="23"/>
      <c r="F1" s="23"/>
      <c r="G1" s="23"/>
      <c r="H1" s="23"/>
      <c r="I1" s="24"/>
      <c r="J1" s="25"/>
      <c r="K1" s="26"/>
      <c r="L1" s="26"/>
      <c r="M1" s="26"/>
      <c r="N1" s="26"/>
      <c r="O1" s="27"/>
    </row>
    <row r="2" ht="19.5" customHeight="1">
      <c r="A2" s="28"/>
      <c r="B2" s="28"/>
      <c r="C2" s="28"/>
      <c r="D2" s="28"/>
      <c r="E2" s="28"/>
      <c r="F2" s="28"/>
      <c r="G2" s="28"/>
      <c r="H2" s="28"/>
      <c r="I2" s="29"/>
      <c r="J2" s="30"/>
      <c r="K2" s="31"/>
      <c r="L2" s="31"/>
      <c r="M2" s="31"/>
      <c r="N2" s="31"/>
      <c r="O2" s="32"/>
    </row>
    <row r="3" ht="19.5" customHeight="1" hidden="1">
      <c r="A3" s="28"/>
      <c r="B3" s="28"/>
      <c r="C3" s="28"/>
      <c r="D3" s="28"/>
      <c r="E3" s="28"/>
      <c r="F3" s="28"/>
      <c r="G3" s="28"/>
      <c r="H3" s="28"/>
      <c r="I3" t="s" s="33">
        <f>IF('Introductie'!B36="","",'Introductie'!B36)</f>
      </c>
      <c r="J3" s="34"/>
      <c r="K3" s="31"/>
      <c r="L3" s="35"/>
      <c r="M3" s="31"/>
      <c r="N3" s="31"/>
      <c r="O3" s="32"/>
    </row>
    <row r="4" ht="18" customHeight="1" hidden="1">
      <c r="A4" s="28"/>
      <c r="B4" s="28"/>
      <c r="C4" t="s" s="36">
        <v>12</v>
      </c>
      <c r="D4" t="s" s="36">
        <v>13</v>
      </c>
      <c r="E4" t="s" s="36">
        <v>14</v>
      </c>
      <c r="F4" t="s" s="36">
        <v>15</v>
      </c>
      <c r="G4" t="s" s="36">
        <v>16</v>
      </c>
      <c r="H4" s="37"/>
      <c r="I4" t="s" s="33">
        <f>IF('Introductie'!B38="","",'Introductie'!B38)</f>
      </c>
      <c r="J4" s="38"/>
      <c r="K4" s="31"/>
      <c r="L4" s="35"/>
      <c r="M4" s="31"/>
      <c r="N4" s="31"/>
      <c r="O4" s="32"/>
    </row>
    <row r="5" ht="39" customHeight="1">
      <c r="A5" s="28"/>
      <c r="B5" s="28"/>
      <c r="C5" s="39"/>
      <c r="D5" s="28"/>
      <c r="E5" s="28"/>
      <c r="F5" s="39"/>
      <c r="G5" s="28"/>
      <c r="H5" s="40">
        <v>1</v>
      </c>
      <c r="I5" t="s" s="41">
        <v>17</v>
      </c>
      <c r="J5" s="42"/>
      <c r="K5" t="s" s="43">
        <v>18</v>
      </c>
      <c r="L5" s="44"/>
      <c r="M5" t="s" s="45">
        <v>19</v>
      </c>
      <c r="N5" t="s" s="45">
        <v>20</v>
      </c>
      <c r="O5" s="32"/>
    </row>
    <row r="6" ht="38.25" customHeight="1">
      <c r="A6" s="28"/>
      <c r="B6" s="40">
        <f>COUNTIF($C$3:C6,TRUE)</f>
        <v>0</v>
      </c>
      <c r="C6" s="46"/>
      <c r="D6" t="s" s="47">
        <f>LEFT(I6,1)</f>
        <v>21</v>
      </c>
      <c r="E6" s="40">
        <f>COUNTIF($F$3:F6,TRUE)</f>
        <v>0</v>
      </c>
      <c r="F6" t="b" s="40">
        <f>AND(G6=TRUE,L6="Nee")</f>
        <v>0</v>
      </c>
      <c r="G6" t="b" s="40">
        <v>1</v>
      </c>
      <c r="H6" s="40">
        <v>1</v>
      </c>
      <c r="I6" t="s" s="48">
        <v>22</v>
      </c>
      <c r="J6" t="s" s="49">
        <v>23</v>
      </c>
      <c r="K6" t="s" s="49">
        <f>I6</f>
        <v>24</v>
      </c>
      <c r="L6" t="s" s="50">
        <v>25</v>
      </c>
      <c r="M6" s="51">
        <v>5</v>
      </c>
      <c r="N6" s="51">
        <f>IF(L6="Ja",M6,0)</f>
        <v>5</v>
      </c>
      <c r="O6" s="32"/>
    </row>
    <row r="7" ht="9" customHeight="1" hidden="1">
      <c r="A7" s="28"/>
      <c r="B7" s="28"/>
      <c r="C7" s="28"/>
      <c r="D7" t="s" s="47">
        <f>LEFT(I7,1)</f>
      </c>
      <c r="E7" s="28"/>
      <c r="F7" s="28"/>
      <c r="G7" s="28"/>
      <c r="H7" s="40">
        <v>2</v>
      </c>
      <c r="I7" s="52"/>
      <c r="J7" t="s" s="53">
        <v>26</v>
      </c>
      <c r="K7" s="54"/>
      <c r="L7" s="31"/>
      <c r="M7" s="55"/>
      <c r="N7" s="55"/>
      <c r="O7" s="32"/>
    </row>
    <row r="8" ht="39" customHeight="1">
      <c r="A8" s="28"/>
      <c r="B8" s="40">
        <f>COUNTIF($C$3:C8,TRUE)</f>
        <v>0</v>
      </c>
      <c r="C8" s="46"/>
      <c r="D8" t="s" s="47">
        <f>LEFT(I8,1)</f>
        <v>21</v>
      </c>
      <c r="E8" s="40">
        <f>COUNTIF($F$3:F8,TRUE)</f>
        <v>0</v>
      </c>
      <c r="F8" t="b" s="40">
        <f>AND(G8=TRUE,L8="Nee")</f>
        <v>0</v>
      </c>
      <c r="G8" t="b" s="40">
        <v>1</v>
      </c>
      <c r="H8" s="40">
        <v>1</v>
      </c>
      <c r="I8" t="s" s="48">
        <v>27</v>
      </c>
      <c r="J8" t="s" s="49">
        <v>28</v>
      </c>
      <c r="K8" t="s" s="56">
        <f>I8</f>
        <v>29</v>
      </c>
      <c r="L8" t="s" s="50">
        <v>25</v>
      </c>
      <c r="M8" s="51">
        <v>10</v>
      </c>
      <c r="N8" s="51">
        <f>IF(L8="Ja",M8,0)</f>
        <v>10</v>
      </c>
      <c r="O8" s="32"/>
    </row>
    <row r="9" ht="137.25" customHeight="1" hidden="1">
      <c r="A9" s="28"/>
      <c r="B9" s="28"/>
      <c r="C9" s="28"/>
      <c r="D9" s="28"/>
      <c r="E9" s="28"/>
      <c r="F9" s="28"/>
      <c r="G9" s="28"/>
      <c r="H9" s="40">
        <v>2</v>
      </c>
      <c r="I9" s="52"/>
      <c r="J9" t="s" s="53">
        <v>30</v>
      </c>
      <c r="K9" s="57"/>
      <c r="L9" s="31"/>
      <c r="M9" s="55"/>
      <c r="N9" s="55"/>
      <c r="O9" s="32"/>
    </row>
    <row r="10" ht="20.25" customHeight="1">
      <c r="A10" s="28"/>
      <c r="B10" s="40">
        <f>COUNTIF($C$3:C10,TRUE)</f>
        <v>0</v>
      </c>
      <c r="C10" s="46"/>
      <c r="D10" t="s" s="47">
        <f>LEFT(I10,1)</f>
        <v>21</v>
      </c>
      <c r="E10" s="40">
        <f>COUNTIF($F$3:F10,TRUE)</f>
        <v>0</v>
      </c>
      <c r="F10" t="b" s="40">
        <f>AND(G10=TRUE,L10="Nee")</f>
        <v>0</v>
      </c>
      <c r="G10" t="b" s="40">
        <v>1</v>
      </c>
      <c r="H10" s="40">
        <v>1</v>
      </c>
      <c r="I10" t="s" s="48">
        <v>31</v>
      </c>
      <c r="J10" t="s" s="49">
        <v>32</v>
      </c>
      <c r="K10" t="s" s="49">
        <f>I10</f>
        <v>33</v>
      </c>
      <c r="L10" t="s" s="50">
        <v>25</v>
      </c>
      <c r="M10" s="51">
        <v>10</v>
      </c>
      <c r="N10" s="51">
        <f>IF(L10="Ja",M10,0)</f>
        <v>10</v>
      </c>
      <c r="O10" s="32"/>
    </row>
    <row r="11" ht="39" customHeight="1" hidden="1">
      <c r="A11" s="28"/>
      <c r="B11" s="28"/>
      <c r="C11" s="28"/>
      <c r="D11" s="28"/>
      <c r="E11" s="28"/>
      <c r="F11" s="28"/>
      <c r="G11" s="28"/>
      <c r="H11" s="40">
        <v>2</v>
      </c>
      <c r="I11" s="52"/>
      <c r="J11" t="s" s="53">
        <v>34</v>
      </c>
      <c r="K11" s="54"/>
      <c r="L11" s="31"/>
      <c r="M11" s="55"/>
      <c r="N11" s="55"/>
      <c r="O11" s="32"/>
    </row>
    <row r="12" ht="38.25" customHeight="1">
      <c r="A12" s="28"/>
      <c r="B12" s="40">
        <f>COUNTIF($C$3:C12,TRUE)</f>
        <v>0</v>
      </c>
      <c r="C12" s="58"/>
      <c r="D12" t="s" s="47">
        <f>LEFT(I12,1)</f>
        <v>21</v>
      </c>
      <c r="E12" s="40">
        <f>COUNTIF($F$3:F12,TRUE)</f>
        <v>0</v>
      </c>
      <c r="F12" t="b" s="59">
        <f>AND(G12=TRUE,L12="nee")</f>
        <v>0</v>
      </c>
      <c r="G12" t="b" s="40">
        <v>1</v>
      </c>
      <c r="H12" s="40">
        <v>1</v>
      </c>
      <c r="I12" t="s" s="48">
        <v>35</v>
      </c>
      <c r="J12" t="s" s="49">
        <v>36</v>
      </c>
      <c r="K12" t="s" s="49">
        <v>35</v>
      </c>
      <c r="L12" t="s" s="50">
        <v>25</v>
      </c>
      <c r="M12" s="51">
        <v>10</v>
      </c>
      <c r="N12" s="51">
        <f>IF(L12="Ja",M12,0)</f>
        <v>10</v>
      </c>
      <c r="O12" s="32"/>
    </row>
    <row r="13" ht="21.75" customHeight="1" hidden="1">
      <c r="A13" s="28"/>
      <c r="B13" s="28"/>
      <c r="C13" s="28"/>
      <c r="D13" s="28"/>
      <c r="E13" s="28"/>
      <c r="F13" s="28"/>
      <c r="G13" s="28"/>
      <c r="H13" s="40">
        <v>2</v>
      </c>
      <c r="I13" s="52"/>
      <c r="J13" t="s" s="53">
        <v>37</v>
      </c>
      <c r="K13" s="60"/>
      <c r="L13" s="31"/>
      <c r="M13" s="55"/>
      <c r="N13" s="55"/>
      <c r="O13" s="32"/>
    </row>
    <row r="14" ht="39" customHeight="1">
      <c r="A14" s="28"/>
      <c r="B14" s="40">
        <f>COUNTIF($C$3:C14,TRUE)</f>
        <v>0</v>
      </c>
      <c r="C14" s="46"/>
      <c r="D14" t="s" s="47">
        <f>LEFT(I14,1)</f>
        <v>21</v>
      </c>
      <c r="E14" s="40">
        <f>COUNTIF($F$3:F14,TRUE)</f>
        <v>0</v>
      </c>
      <c r="F14" t="b" s="59">
        <f>AND(G14=TRUE,L14="nee")</f>
        <v>0</v>
      </c>
      <c r="G14" t="b" s="40">
        <v>1</v>
      </c>
      <c r="H14" s="40">
        <v>1</v>
      </c>
      <c r="I14" t="s" s="48">
        <v>38</v>
      </c>
      <c r="J14" t="s" s="49">
        <v>39</v>
      </c>
      <c r="K14" t="s" s="56">
        <f>I14</f>
        <v>40</v>
      </c>
      <c r="L14" t="s" s="50">
        <v>25</v>
      </c>
      <c r="M14" s="51">
        <v>10</v>
      </c>
      <c r="N14" s="51">
        <f>IF(L14="Ja",M14,0)</f>
        <v>10</v>
      </c>
      <c r="O14" s="32"/>
    </row>
    <row r="15" ht="39" customHeight="1" hidden="1">
      <c r="A15" s="28"/>
      <c r="B15" s="28"/>
      <c r="C15" s="28"/>
      <c r="D15" s="28"/>
      <c r="E15" s="28"/>
      <c r="F15" s="28"/>
      <c r="G15" s="28"/>
      <c r="H15" s="40">
        <v>2</v>
      </c>
      <c r="I15" s="52"/>
      <c r="J15" t="s" s="53">
        <v>41</v>
      </c>
      <c r="K15" s="57"/>
      <c r="L15" s="31"/>
      <c r="M15" s="55"/>
      <c r="N15" s="55"/>
      <c r="O15" s="32"/>
    </row>
    <row r="16" ht="21.75" customHeight="1">
      <c r="A16" s="28"/>
      <c r="B16" s="28"/>
      <c r="C16" s="28"/>
      <c r="D16" s="28"/>
      <c r="E16" s="28"/>
      <c r="F16" s="28"/>
      <c r="G16" s="28"/>
      <c r="H16" s="40">
        <v>1</v>
      </c>
      <c r="I16" t="s" s="41">
        <v>42</v>
      </c>
      <c r="J16" s="42"/>
      <c r="K16" s="42"/>
      <c r="L16" s="61"/>
      <c r="M16" s="62"/>
      <c r="N16" s="62"/>
      <c r="O16" s="32"/>
    </row>
    <row r="17" ht="39" customHeight="1">
      <c r="A17" s="28"/>
      <c r="B17" s="40">
        <f>COUNTIF($C$3:C17,TRUE)</f>
        <v>0</v>
      </c>
      <c r="C17" s="46"/>
      <c r="D17" t="s" s="47">
        <f>LEFT(I17,1)</f>
        <v>43</v>
      </c>
      <c r="E17" s="40">
        <f>COUNTIF($F$3:F17,TRUE)</f>
        <v>0</v>
      </c>
      <c r="F17" t="b" s="40">
        <f>AND(G17=TRUE,L17="Nee")</f>
        <v>0</v>
      </c>
      <c r="G17" t="b" s="40">
        <v>1</v>
      </c>
      <c r="H17" s="40">
        <v>1</v>
      </c>
      <c r="I17" t="s" s="48">
        <v>44</v>
      </c>
      <c r="J17" t="s" s="49">
        <v>45</v>
      </c>
      <c r="K17" t="s" s="49">
        <f>I17</f>
        <v>46</v>
      </c>
      <c r="L17" t="s" s="50">
        <v>25</v>
      </c>
      <c r="M17" s="51">
        <v>5</v>
      </c>
      <c r="N17" s="51">
        <f>IF(L17="Ja",M17,0)</f>
        <v>5</v>
      </c>
      <c r="O17" s="32"/>
    </row>
    <row r="18" ht="39.75" customHeight="1" hidden="1">
      <c r="A18" s="28"/>
      <c r="B18" s="28"/>
      <c r="C18" s="28"/>
      <c r="D18" s="28"/>
      <c r="E18" s="28"/>
      <c r="F18" s="28"/>
      <c r="G18" s="28"/>
      <c r="H18" s="40">
        <v>2</v>
      </c>
      <c r="I18" s="52"/>
      <c r="J18" t="s" s="53">
        <v>47</v>
      </c>
      <c r="K18" s="57"/>
      <c r="L18" s="31"/>
      <c r="M18" s="55"/>
      <c r="N18" s="55"/>
      <c r="O18" s="32"/>
    </row>
    <row r="19" ht="20.25" customHeight="1">
      <c r="A19" s="28"/>
      <c r="B19" s="40">
        <f>COUNTIF($C$3:C19,TRUE)</f>
        <v>0</v>
      </c>
      <c r="C19" s="46"/>
      <c r="D19" t="s" s="47">
        <f>LEFT(I19,1)</f>
        <v>43</v>
      </c>
      <c r="E19" s="40">
        <f>COUNTIF($F$3:F19,TRUE)</f>
        <v>0</v>
      </c>
      <c r="F19" t="b" s="40">
        <f>AND(G19=TRUE,L19="Nee")</f>
        <v>0</v>
      </c>
      <c r="G19" t="b" s="40">
        <v>1</v>
      </c>
      <c r="H19" s="40">
        <v>1</v>
      </c>
      <c r="I19" t="s" s="48">
        <v>48</v>
      </c>
      <c r="J19" t="s" s="49">
        <v>49</v>
      </c>
      <c r="K19" t="s" s="56">
        <f>I19</f>
        <v>50</v>
      </c>
      <c r="L19" t="s" s="50">
        <v>25</v>
      </c>
      <c r="M19" s="51">
        <v>5</v>
      </c>
      <c r="N19" s="51">
        <f>IF(L19="Ja",M19,0)</f>
        <v>5</v>
      </c>
      <c r="O19" s="32"/>
    </row>
    <row r="20" ht="39" customHeight="1" hidden="1">
      <c r="A20" s="28"/>
      <c r="B20" s="28"/>
      <c r="C20" s="28"/>
      <c r="D20" s="28"/>
      <c r="E20" s="28"/>
      <c r="F20" s="28"/>
      <c r="G20" s="28"/>
      <c r="H20" s="40">
        <v>2</v>
      </c>
      <c r="I20" s="52"/>
      <c r="J20" t="s" s="53">
        <v>51</v>
      </c>
      <c r="K20" s="57"/>
      <c r="L20" s="31"/>
      <c r="M20" s="55"/>
      <c r="N20" s="55"/>
      <c r="O20" s="32"/>
    </row>
    <row r="21" ht="21" customHeight="1">
      <c r="A21" s="28"/>
      <c r="B21" s="40">
        <f>COUNTIF($C$3:C21,TRUE)</f>
        <v>0</v>
      </c>
      <c r="C21" s="46"/>
      <c r="D21" t="s" s="47">
        <f>LEFT(I21,1)</f>
        <v>43</v>
      </c>
      <c r="E21" s="40">
        <f>COUNTIF($F$3:F21,TRUE)</f>
        <v>0</v>
      </c>
      <c r="F21" t="b" s="40">
        <f>AND(G21=TRUE,L21="Nee")</f>
        <v>0</v>
      </c>
      <c r="G21" t="b" s="40">
        <v>1</v>
      </c>
      <c r="H21" s="40">
        <v>1</v>
      </c>
      <c r="I21" t="s" s="48">
        <v>52</v>
      </c>
      <c r="J21" t="s" s="49">
        <v>53</v>
      </c>
      <c r="K21" t="s" s="56">
        <f>I21</f>
        <v>54</v>
      </c>
      <c r="L21" t="s" s="50">
        <v>25</v>
      </c>
      <c r="M21" s="51">
        <v>5</v>
      </c>
      <c r="N21" s="51">
        <f>IF(L21="Ja",M21,0)</f>
        <v>5</v>
      </c>
      <c r="O21" s="32"/>
    </row>
    <row r="22" ht="39" customHeight="1" hidden="1">
      <c r="A22" s="28"/>
      <c r="B22" s="28"/>
      <c r="C22" s="28"/>
      <c r="D22" s="28"/>
      <c r="E22" s="28"/>
      <c r="F22" s="28"/>
      <c r="G22" s="28"/>
      <c r="H22" s="40">
        <v>2</v>
      </c>
      <c r="I22" s="52"/>
      <c r="J22" t="s" s="53">
        <v>55</v>
      </c>
      <c r="K22" s="57"/>
      <c r="L22" s="31"/>
      <c r="M22" s="55"/>
      <c r="N22" s="55"/>
      <c r="O22" s="32"/>
    </row>
    <row r="23" ht="18.75" customHeight="1">
      <c r="A23" s="28"/>
      <c r="B23" s="40">
        <f>COUNTIF($C$3:C23,TRUE)</f>
        <v>0</v>
      </c>
      <c r="C23" s="46"/>
      <c r="D23" t="s" s="47">
        <f>LEFT(I23,1)</f>
        <v>43</v>
      </c>
      <c r="E23" s="40">
        <f>COUNTIF($F$3:F23,TRUE)</f>
        <v>0</v>
      </c>
      <c r="F23" t="b" s="59">
        <f>AND(G23=TRUE,L23="nee")</f>
        <v>0</v>
      </c>
      <c r="G23" t="b" s="40">
        <v>1</v>
      </c>
      <c r="H23" s="40">
        <v>1</v>
      </c>
      <c r="I23" t="s" s="48">
        <v>56</v>
      </c>
      <c r="J23" t="s" s="49">
        <v>57</v>
      </c>
      <c r="K23" t="s" s="56">
        <f>I23</f>
        <v>58</v>
      </c>
      <c r="L23" t="s" s="50">
        <v>25</v>
      </c>
      <c r="M23" s="51">
        <v>5</v>
      </c>
      <c r="N23" s="51">
        <f>IF(L23="Ja",M23,0)</f>
        <v>5</v>
      </c>
      <c r="O23" s="32"/>
    </row>
    <row r="24" ht="39" customHeight="1" hidden="1">
      <c r="A24" s="28"/>
      <c r="B24" s="28"/>
      <c r="C24" s="28"/>
      <c r="D24" s="28"/>
      <c r="E24" s="28"/>
      <c r="F24" s="28"/>
      <c r="G24" s="28"/>
      <c r="H24" s="40">
        <v>2</v>
      </c>
      <c r="I24" s="52"/>
      <c r="J24" t="s" s="53">
        <v>59</v>
      </c>
      <c r="K24" s="31"/>
      <c r="L24" s="31"/>
      <c r="M24" s="55"/>
      <c r="N24" s="55"/>
      <c r="O24" s="32"/>
    </row>
    <row r="25" ht="21.75" customHeight="1">
      <c r="A25" s="28"/>
      <c r="B25" s="40">
        <f>COUNTIF($C$3:C25,TRUE)</f>
        <v>0</v>
      </c>
      <c r="C25" s="46"/>
      <c r="D25" t="s" s="47">
        <f>LEFT(I25,1)</f>
        <v>43</v>
      </c>
      <c r="E25" s="40">
        <f>COUNTIF($F$3:F25,TRUE)</f>
        <v>0</v>
      </c>
      <c r="F25" t="b" s="40">
        <f>AND(G25=TRUE,L25="Nee")</f>
        <v>0</v>
      </c>
      <c r="G25" t="b" s="40">
        <v>1</v>
      </c>
      <c r="H25" s="40">
        <v>1</v>
      </c>
      <c r="I25" t="s" s="48">
        <v>60</v>
      </c>
      <c r="J25" t="s" s="49">
        <v>61</v>
      </c>
      <c r="K25" t="s" s="49">
        <f>I25</f>
        <v>62</v>
      </c>
      <c r="L25" t="s" s="50">
        <v>25</v>
      </c>
      <c r="M25" s="51">
        <v>5</v>
      </c>
      <c r="N25" s="51">
        <f>IF(L25="Ja",M25,0)</f>
        <v>5</v>
      </c>
      <c r="O25" s="32"/>
    </row>
    <row r="26" ht="39" customHeight="1" hidden="1">
      <c r="A26" s="28"/>
      <c r="B26" s="28"/>
      <c r="C26" s="28"/>
      <c r="D26" s="28"/>
      <c r="E26" s="28"/>
      <c r="F26" s="28"/>
      <c r="G26" s="28"/>
      <c r="H26" s="40">
        <v>2</v>
      </c>
      <c r="I26" s="52"/>
      <c r="J26" t="s" s="53">
        <v>63</v>
      </c>
      <c r="K26" s="57"/>
      <c r="L26" s="31"/>
      <c r="M26" s="55"/>
      <c r="N26" s="55"/>
      <c r="O26" s="32"/>
    </row>
    <row r="27" ht="39" customHeight="1">
      <c r="A27" s="28"/>
      <c r="B27" s="40">
        <f>COUNTIF($C$3:C27,TRUE)</f>
        <v>0</v>
      </c>
      <c r="C27" s="46"/>
      <c r="D27" t="s" s="47">
        <f>LEFT(I27,1)</f>
        <v>43</v>
      </c>
      <c r="E27" s="40">
        <f>COUNTIF($F$3:F27,TRUE)</f>
        <v>0</v>
      </c>
      <c r="F27" t="b" s="59">
        <f>AND(G27=TRUE,L27="nee")</f>
        <v>0</v>
      </c>
      <c r="G27" t="b" s="40">
        <v>1</v>
      </c>
      <c r="H27" s="40">
        <v>1</v>
      </c>
      <c r="I27" t="s" s="48">
        <v>64</v>
      </c>
      <c r="J27" t="s" s="49">
        <v>65</v>
      </c>
      <c r="K27" t="s" s="49">
        <f>I27</f>
        <v>66</v>
      </c>
      <c r="L27" t="s" s="50">
        <v>25</v>
      </c>
      <c r="M27" s="51">
        <v>5</v>
      </c>
      <c r="N27" s="51">
        <f>IF(L27="Ja",M27,0)</f>
        <v>5</v>
      </c>
      <c r="O27" s="32"/>
    </row>
    <row r="28" ht="39" customHeight="1" hidden="1">
      <c r="A28" s="28"/>
      <c r="B28" s="28"/>
      <c r="C28" s="28"/>
      <c r="D28" s="28"/>
      <c r="E28" s="28"/>
      <c r="F28" s="28"/>
      <c r="G28" s="28"/>
      <c r="H28" s="40">
        <v>2</v>
      </c>
      <c r="I28" s="52"/>
      <c r="J28" t="s" s="53">
        <v>67</v>
      </c>
      <c r="K28" s="57"/>
      <c r="L28" s="31"/>
      <c r="M28" s="55"/>
      <c r="N28" s="55"/>
      <c r="O28" s="32"/>
    </row>
    <row r="29" ht="39" customHeight="1">
      <c r="A29" s="28"/>
      <c r="B29" s="40">
        <f>COUNTIF($C$3:C29,TRUE)</f>
        <v>0</v>
      </c>
      <c r="C29" s="58"/>
      <c r="D29" t="s" s="47">
        <f>LEFT(I29,1)</f>
        <v>43</v>
      </c>
      <c r="E29" s="40">
        <f>COUNTIF($F$3:F29,TRUE)</f>
        <v>0</v>
      </c>
      <c r="F29" t="b" s="59">
        <f>AND(G29=TRUE,L29="nee")</f>
        <v>0</v>
      </c>
      <c r="G29" t="b" s="40">
        <v>1</v>
      </c>
      <c r="H29" s="40">
        <v>1</v>
      </c>
      <c r="I29" t="s" s="48">
        <v>68</v>
      </c>
      <c r="J29" t="s" s="49">
        <v>69</v>
      </c>
      <c r="K29" t="s" s="56">
        <v>68</v>
      </c>
      <c r="L29" t="s" s="50">
        <v>25</v>
      </c>
      <c r="M29" s="51">
        <v>10</v>
      </c>
      <c r="N29" s="51">
        <f>IF(L29="Ja",M29,0)</f>
        <v>10</v>
      </c>
      <c r="O29" s="32"/>
    </row>
    <row r="30" ht="39" customHeight="1" hidden="1">
      <c r="A30" s="28"/>
      <c r="B30" s="28"/>
      <c r="C30" s="28"/>
      <c r="D30" s="28"/>
      <c r="E30" s="28"/>
      <c r="F30" s="28"/>
      <c r="G30" s="28"/>
      <c r="H30" s="40">
        <v>2</v>
      </c>
      <c r="I30" s="52"/>
      <c r="J30" t="s" s="53">
        <v>70</v>
      </c>
      <c r="K30" s="57"/>
      <c r="L30" s="31"/>
      <c r="M30" s="55"/>
      <c r="N30" s="55"/>
      <c r="O30" s="32"/>
    </row>
    <row r="31" ht="21" customHeight="1">
      <c r="A31" s="28"/>
      <c r="B31" s="40">
        <f>COUNTIF($C$3:C31,TRUE)</f>
        <v>0</v>
      </c>
      <c r="C31" s="46"/>
      <c r="D31" t="s" s="47">
        <f>LEFT(I31,1)</f>
        <v>43</v>
      </c>
      <c r="E31" s="40">
        <f>COUNTIF($F$3:F31,TRUE)</f>
        <v>0</v>
      </c>
      <c r="F31" t="b" s="59">
        <f>AND(G31=TRUE,L31="nee")</f>
        <v>0</v>
      </c>
      <c r="G31" t="b" s="40">
        <v>1</v>
      </c>
      <c r="H31" s="40">
        <v>1</v>
      </c>
      <c r="I31" t="s" s="48">
        <v>71</v>
      </c>
      <c r="J31" t="s" s="49">
        <v>72</v>
      </c>
      <c r="K31" t="s" s="56">
        <v>71</v>
      </c>
      <c r="L31" t="s" s="50">
        <v>25</v>
      </c>
      <c r="M31" s="51">
        <v>10</v>
      </c>
      <c r="N31" s="51">
        <f>IF(L31="Ja",M31,0)</f>
        <v>10</v>
      </c>
      <c r="O31" s="32"/>
    </row>
    <row r="32" ht="62.25" customHeight="1" hidden="1">
      <c r="A32" s="28"/>
      <c r="B32" s="28"/>
      <c r="C32" s="28"/>
      <c r="D32" s="28"/>
      <c r="E32" s="28"/>
      <c r="F32" s="28"/>
      <c r="G32" s="28"/>
      <c r="H32" s="40">
        <v>2</v>
      </c>
      <c r="I32" s="52"/>
      <c r="J32" t="s" s="53">
        <v>73</v>
      </c>
      <c r="K32" s="57"/>
      <c r="L32" s="31"/>
      <c r="M32" s="55"/>
      <c r="N32" s="55"/>
      <c r="O32" s="32"/>
    </row>
    <row r="33" ht="20.25" customHeight="1">
      <c r="A33" s="28"/>
      <c r="B33" s="40">
        <f>COUNTIF($C$3:C33,TRUE)</f>
        <v>0</v>
      </c>
      <c r="C33" s="58"/>
      <c r="D33" t="s" s="47">
        <f>LEFT(I33,1)</f>
        <v>43</v>
      </c>
      <c r="E33" s="40">
        <f>COUNTIF($F$3:F33,TRUE)</f>
        <v>0</v>
      </c>
      <c r="F33" t="b" s="59">
        <f>AND(G33=TRUE,L33="nee")</f>
        <v>0</v>
      </c>
      <c r="G33" t="b" s="40">
        <v>1</v>
      </c>
      <c r="H33" s="40">
        <v>1</v>
      </c>
      <c r="I33" t="s" s="48">
        <v>74</v>
      </c>
      <c r="J33" t="s" s="49">
        <v>75</v>
      </c>
      <c r="K33" t="s" s="56">
        <v>74</v>
      </c>
      <c r="L33" t="s" s="50">
        <v>25</v>
      </c>
      <c r="M33" s="51">
        <v>10</v>
      </c>
      <c r="N33" s="51">
        <f>IF(L33="Ja",M33,0)</f>
        <v>10</v>
      </c>
      <c r="O33" s="32"/>
    </row>
    <row r="34" ht="78" customHeight="1" hidden="1">
      <c r="A34" s="28"/>
      <c r="B34" s="28"/>
      <c r="C34" s="28"/>
      <c r="D34" s="28"/>
      <c r="E34" s="28"/>
      <c r="F34" s="28"/>
      <c r="G34" s="28"/>
      <c r="H34" s="40">
        <v>2</v>
      </c>
      <c r="I34" s="52"/>
      <c r="J34" t="s" s="53">
        <v>76</v>
      </c>
      <c r="K34" s="57"/>
      <c r="L34" s="31"/>
      <c r="M34" s="55"/>
      <c r="N34" s="55"/>
      <c r="O34" s="32"/>
    </row>
    <row r="35" ht="20.25" customHeight="1">
      <c r="A35" s="28"/>
      <c r="B35" s="40">
        <f>COUNTIF($C$3:C35,TRUE)</f>
        <v>0</v>
      </c>
      <c r="C35" s="46"/>
      <c r="D35" t="s" s="47">
        <f>LEFT(I35,1)</f>
        <v>43</v>
      </c>
      <c r="E35" s="40">
        <f>COUNTIF($F$3:F35,TRUE)</f>
        <v>0</v>
      </c>
      <c r="F35" t="b" s="59">
        <f>AND(G35=TRUE,L35="nee")</f>
        <v>0</v>
      </c>
      <c r="G35" t="b" s="40">
        <v>1</v>
      </c>
      <c r="H35" s="40">
        <v>1</v>
      </c>
      <c r="I35" t="s" s="48">
        <v>77</v>
      </c>
      <c r="J35" t="s" s="49">
        <v>78</v>
      </c>
      <c r="K35" t="s" s="56">
        <f>I35</f>
        <v>79</v>
      </c>
      <c r="L35" t="s" s="50">
        <v>25</v>
      </c>
      <c r="M35" s="51">
        <v>5</v>
      </c>
      <c r="N35" s="51">
        <f>IF(L35="Ja",M35,0)</f>
        <v>5</v>
      </c>
      <c r="O35" s="32"/>
    </row>
    <row r="36" ht="39" customHeight="1" hidden="1">
      <c r="A36" s="28"/>
      <c r="B36" s="28"/>
      <c r="C36" s="28"/>
      <c r="D36" s="28"/>
      <c r="E36" s="28"/>
      <c r="F36" s="28"/>
      <c r="G36" s="28"/>
      <c r="H36" s="40">
        <v>2</v>
      </c>
      <c r="I36" s="52"/>
      <c r="J36" t="s" s="53">
        <v>80</v>
      </c>
      <c r="K36" s="57"/>
      <c r="L36" s="31"/>
      <c r="M36" s="55"/>
      <c r="N36" s="55"/>
      <c r="O36" s="32"/>
    </row>
    <row r="37" ht="20.25" customHeight="1">
      <c r="A37" s="28"/>
      <c r="B37" s="40">
        <f>COUNTIF($C$3:C37,TRUE)</f>
        <v>0</v>
      </c>
      <c r="C37" s="46"/>
      <c r="D37" t="s" s="47">
        <f>LEFT(I37,1)</f>
        <v>43</v>
      </c>
      <c r="E37" s="40">
        <f>COUNTIF($F$3:F37,TRUE)</f>
        <v>0</v>
      </c>
      <c r="F37" t="b" s="59">
        <f>AND(G37=TRUE,L37="nee")</f>
        <v>0</v>
      </c>
      <c r="G37" t="b" s="40">
        <v>1</v>
      </c>
      <c r="H37" s="40">
        <v>1</v>
      </c>
      <c r="I37" t="s" s="48">
        <v>81</v>
      </c>
      <c r="J37" t="s" s="49">
        <v>82</v>
      </c>
      <c r="K37" t="s" s="56">
        <f>I37</f>
        <v>83</v>
      </c>
      <c r="L37" t="s" s="50">
        <v>25</v>
      </c>
      <c r="M37" s="51">
        <v>5</v>
      </c>
      <c r="N37" s="51">
        <f>IF(L37="Ja",M37,0)</f>
        <v>5</v>
      </c>
      <c r="O37" s="32"/>
    </row>
    <row r="38" ht="39" customHeight="1" hidden="1">
      <c r="A38" s="28"/>
      <c r="B38" s="28"/>
      <c r="C38" s="28"/>
      <c r="D38" s="28"/>
      <c r="E38" s="28"/>
      <c r="F38" s="28"/>
      <c r="G38" s="28"/>
      <c r="H38" s="40">
        <v>2</v>
      </c>
      <c r="I38" s="52"/>
      <c r="J38" t="s" s="53">
        <v>84</v>
      </c>
      <c r="K38" s="57"/>
      <c r="L38" s="31"/>
      <c r="M38" s="55"/>
      <c r="N38" s="55"/>
      <c r="O38" s="32"/>
    </row>
    <row r="39" ht="21" customHeight="1">
      <c r="A39" s="28"/>
      <c r="B39" s="28"/>
      <c r="C39" s="28"/>
      <c r="D39" s="28"/>
      <c r="E39" s="28"/>
      <c r="F39" s="28"/>
      <c r="G39" s="28"/>
      <c r="H39" s="40">
        <v>1</v>
      </c>
      <c r="I39" t="s" s="41">
        <v>85</v>
      </c>
      <c r="J39" s="42"/>
      <c r="K39" s="42"/>
      <c r="L39" s="61"/>
      <c r="M39" s="62"/>
      <c r="N39" s="62"/>
      <c r="O39" s="63"/>
    </row>
    <row r="40" ht="39.75" customHeight="1">
      <c r="A40" s="28"/>
      <c r="B40" s="40">
        <f>COUNTIF($C$3:C40,TRUE)</f>
        <v>0</v>
      </c>
      <c r="C40" s="46"/>
      <c r="D40" t="s" s="47">
        <f>LEFT(I40,1)</f>
        <v>86</v>
      </c>
      <c r="E40" s="40">
        <f>COUNTIF($F$3:F40,TRUE)</f>
        <v>0</v>
      </c>
      <c r="F40" t="b" s="40">
        <f>AND(G40=TRUE,L40="Nee")</f>
        <v>0</v>
      </c>
      <c r="G40" t="b" s="40">
        <v>1</v>
      </c>
      <c r="H40" s="40">
        <v>1</v>
      </c>
      <c r="I40" t="s" s="48">
        <v>87</v>
      </c>
      <c r="J40" t="s" s="49">
        <v>88</v>
      </c>
      <c r="K40" t="s" s="49">
        <f>I40</f>
        <v>89</v>
      </c>
      <c r="L40" t="s" s="50">
        <v>25</v>
      </c>
      <c r="M40" s="51">
        <v>5</v>
      </c>
      <c r="N40" s="51">
        <f>IF(L40="Ja",M40,0)</f>
        <v>5</v>
      </c>
      <c r="O40" s="32"/>
    </row>
    <row r="41" ht="39" customHeight="1" hidden="1">
      <c r="A41" s="28"/>
      <c r="B41" s="28"/>
      <c r="C41" s="28"/>
      <c r="D41" s="28"/>
      <c r="E41" s="28"/>
      <c r="F41" s="28"/>
      <c r="G41" s="28"/>
      <c r="H41" s="40">
        <v>2</v>
      </c>
      <c r="I41" s="52"/>
      <c r="J41" t="s" s="53">
        <v>90</v>
      </c>
      <c r="K41" s="57"/>
      <c r="L41" s="31"/>
      <c r="M41" s="55"/>
      <c r="N41" s="55"/>
      <c r="O41" s="32"/>
    </row>
    <row r="42" ht="20.25" customHeight="1">
      <c r="A42" s="28"/>
      <c r="B42" s="40">
        <f>COUNTIF($C$3:C42,TRUE)</f>
        <v>0</v>
      </c>
      <c r="C42" s="46"/>
      <c r="D42" t="s" s="47">
        <f>LEFT(I42,1)</f>
        <v>86</v>
      </c>
      <c r="E42" s="40">
        <f>COUNTIF($F$3:F42,TRUE)</f>
        <v>0</v>
      </c>
      <c r="F42" t="b" s="40">
        <f>AND(G42=TRUE,L42="Nee")</f>
        <v>0</v>
      </c>
      <c r="G42" t="b" s="40">
        <v>1</v>
      </c>
      <c r="H42" s="40">
        <v>1</v>
      </c>
      <c r="I42" t="s" s="48">
        <v>91</v>
      </c>
      <c r="J42" t="s" s="49">
        <v>92</v>
      </c>
      <c r="K42" t="s" s="56">
        <f>I42</f>
        <v>93</v>
      </c>
      <c r="L42" t="s" s="50">
        <v>25</v>
      </c>
      <c r="M42" s="51">
        <v>5</v>
      </c>
      <c r="N42" s="51">
        <f>IF(L42="Ja",M42,0)</f>
        <v>5</v>
      </c>
      <c r="O42" s="32"/>
    </row>
    <row r="43" ht="60.75" customHeight="1" hidden="1">
      <c r="A43" s="28"/>
      <c r="B43" s="28"/>
      <c r="C43" s="28"/>
      <c r="D43" s="28"/>
      <c r="E43" s="28"/>
      <c r="F43" s="28"/>
      <c r="G43" s="28"/>
      <c r="H43" s="40">
        <v>2</v>
      </c>
      <c r="I43" s="52"/>
      <c r="J43" t="s" s="53">
        <v>94</v>
      </c>
      <c r="K43" s="54"/>
      <c r="L43" s="31"/>
      <c r="M43" s="55"/>
      <c r="N43" s="55"/>
      <c r="O43" s="32"/>
    </row>
    <row r="44" ht="39" customHeight="1">
      <c r="A44" s="28"/>
      <c r="B44" s="40">
        <f>COUNTIF($C$3:C44,TRUE)</f>
        <v>0</v>
      </c>
      <c r="C44" s="58"/>
      <c r="D44" t="s" s="47">
        <f>LEFT(I44,1)</f>
        <v>86</v>
      </c>
      <c r="E44" s="40">
        <f>COUNTIF($F$3:F44,TRUE)</f>
        <v>0</v>
      </c>
      <c r="F44" t="b" s="59">
        <f>AND(G44=TRUE,L44="nee")</f>
        <v>0</v>
      </c>
      <c r="G44" t="b" s="40">
        <v>1</v>
      </c>
      <c r="H44" s="40">
        <v>1</v>
      </c>
      <c r="I44" t="s" s="48">
        <v>95</v>
      </c>
      <c r="J44" t="s" s="64">
        <v>96</v>
      </c>
      <c r="K44" t="s" s="56">
        <f>I44</f>
        <v>97</v>
      </c>
      <c r="L44" t="s" s="50">
        <v>25</v>
      </c>
      <c r="M44" s="51">
        <v>5</v>
      </c>
      <c r="N44" s="51">
        <f>IF(L44="Ja",M44,0)</f>
        <v>5</v>
      </c>
      <c r="O44" s="32"/>
    </row>
    <row r="45" ht="78" customHeight="1" hidden="1">
      <c r="A45" s="28"/>
      <c r="B45" s="28"/>
      <c r="C45" s="28"/>
      <c r="D45" s="28"/>
      <c r="E45" s="28"/>
      <c r="F45" s="28"/>
      <c r="G45" s="28"/>
      <c r="H45" s="40">
        <v>2</v>
      </c>
      <c r="I45" s="52"/>
      <c r="J45" t="s" s="53">
        <v>98</v>
      </c>
      <c r="K45" s="31"/>
      <c r="L45" s="31"/>
      <c r="M45" s="55"/>
      <c r="N45" s="55"/>
      <c r="O45" s="32"/>
    </row>
    <row r="46" ht="39" customHeight="1">
      <c r="A46" s="28"/>
      <c r="B46" s="40">
        <f>COUNTIF($C$3:C46,TRUE)</f>
        <v>0</v>
      </c>
      <c r="C46" s="46"/>
      <c r="D46" t="s" s="47">
        <f>LEFT(I46,1)</f>
        <v>86</v>
      </c>
      <c r="E46" s="40">
        <f>COUNTIF($F$3:F46,TRUE)</f>
        <v>0</v>
      </c>
      <c r="F46" t="b" s="59">
        <f>AND(G46=TRUE,L46="nee")</f>
        <v>0</v>
      </c>
      <c r="G46" t="b" s="40">
        <v>1</v>
      </c>
      <c r="H46" s="40">
        <v>1</v>
      </c>
      <c r="I46" t="s" s="48">
        <v>99</v>
      </c>
      <c r="J46" t="s" s="49">
        <v>100</v>
      </c>
      <c r="K46" t="s" s="56">
        <f>I46</f>
        <v>101</v>
      </c>
      <c r="L46" t="s" s="50">
        <v>25</v>
      </c>
      <c r="M46" s="51">
        <v>5</v>
      </c>
      <c r="N46" s="51">
        <f>IF(L46="Ja",M46,0)</f>
        <v>5</v>
      </c>
      <c r="O46" s="32"/>
    </row>
    <row r="47" ht="9" customHeight="1" hidden="1">
      <c r="A47" s="28"/>
      <c r="B47" s="28"/>
      <c r="C47" s="28"/>
      <c r="D47" s="28"/>
      <c r="E47" s="28"/>
      <c r="F47" s="28"/>
      <c r="G47" s="28"/>
      <c r="H47" s="40">
        <v>2</v>
      </c>
      <c r="I47" s="52"/>
      <c r="J47" t="s" s="53">
        <v>102</v>
      </c>
      <c r="K47" s="31"/>
      <c r="L47" s="31"/>
      <c r="M47" s="55"/>
      <c r="N47" s="55"/>
      <c r="O47" s="32"/>
    </row>
    <row r="48" ht="40.5" customHeight="1">
      <c r="A48" s="28"/>
      <c r="B48" s="40">
        <f>COUNTIF($C$3:C48,TRUE)</f>
        <v>0</v>
      </c>
      <c r="C48" s="46"/>
      <c r="D48" t="s" s="47">
        <f>LEFT(I48,1)</f>
        <v>86</v>
      </c>
      <c r="E48" s="40">
        <f>COUNTIF($F$3:F48,TRUE)</f>
        <v>0</v>
      </c>
      <c r="F48" t="b" s="59">
        <f>AND(G48=TRUE,L48="nee")</f>
        <v>0</v>
      </c>
      <c r="G48" t="b" s="40">
        <v>1</v>
      </c>
      <c r="H48" s="40">
        <v>1</v>
      </c>
      <c r="I48" t="s" s="48">
        <v>103</v>
      </c>
      <c r="J48" t="s" s="49">
        <v>104</v>
      </c>
      <c r="K48" t="s" s="56">
        <f>I48</f>
        <v>105</v>
      </c>
      <c r="L48" t="s" s="50">
        <v>25</v>
      </c>
      <c r="M48" s="51">
        <v>5</v>
      </c>
      <c r="N48" s="51">
        <f>IF(L48="Ja",M48,0)</f>
        <v>5</v>
      </c>
      <c r="O48" s="32"/>
    </row>
    <row r="49" ht="60" customHeight="1" hidden="1">
      <c r="A49" s="28"/>
      <c r="B49" s="28"/>
      <c r="C49" s="28"/>
      <c r="D49" s="28"/>
      <c r="E49" s="28"/>
      <c r="F49" s="28"/>
      <c r="G49" s="28"/>
      <c r="H49" s="40">
        <v>2</v>
      </c>
      <c r="I49" s="52"/>
      <c r="J49" t="s" s="53">
        <v>106</v>
      </c>
      <c r="K49" s="57"/>
      <c r="L49" s="31"/>
      <c r="M49" s="55"/>
      <c r="N49" s="55"/>
      <c r="O49" s="32"/>
    </row>
    <row r="50" ht="39" customHeight="1">
      <c r="A50" s="28"/>
      <c r="B50" s="40">
        <f>COUNTIF($C$3:C50,TRUE)</f>
        <v>0</v>
      </c>
      <c r="C50" s="46"/>
      <c r="D50" t="s" s="47">
        <f>LEFT(I50,1)</f>
        <v>86</v>
      </c>
      <c r="E50" s="40">
        <f>COUNTIF($F$3:F50,TRUE)</f>
        <v>0</v>
      </c>
      <c r="F50" t="b" s="40">
        <f>AND(G50=TRUE,L50="Nee")</f>
        <v>0</v>
      </c>
      <c r="G50" t="b" s="40">
        <v>1</v>
      </c>
      <c r="H50" s="40">
        <v>1</v>
      </c>
      <c r="I50" t="s" s="48">
        <v>107</v>
      </c>
      <c r="J50" t="s" s="49">
        <v>108</v>
      </c>
      <c r="K50" t="s" s="56">
        <f>I50</f>
        <v>109</v>
      </c>
      <c r="L50" t="s" s="50">
        <v>25</v>
      </c>
      <c r="M50" s="51">
        <v>5</v>
      </c>
      <c r="N50" s="51">
        <f>IF(L50="Ja",M50,0)</f>
        <v>5</v>
      </c>
      <c r="O50" s="32"/>
    </row>
    <row r="51" ht="39" customHeight="1" hidden="1">
      <c r="A51" s="28"/>
      <c r="B51" s="28"/>
      <c r="C51" s="28"/>
      <c r="D51" s="28"/>
      <c r="E51" s="28"/>
      <c r="F51" s="28"/>
      <c r="G51" s="28"/>
      <c r="H51" s="40">
        <v>2</v>
      </c>
      <c r="I51" s="52"/>
      <c r="J51" t="s" s="53">
        <v>110</v>
      </c>
      <c r="K51" s="57"/>
      <c r="L51" s="31"/>
      <c r="M51" s="55"/>
      <c r="N51" s="55"/>
      <c r="O51" s="32"/>
    </row>
    <row r="52" ht="17.65" customHeight="1">
      <c r="A52" s="28"/>
      <c r="B52" s="40">
        <f>COUNTIF($C$3:C52,TRUE)</f>
        <v>0</v>
      </c>
      <c r="C52" s="46"/>
      <c r="D52" t="s" s="47">
        <f>LEFT(I52,1)</f>
        <v>86</v>
      </c>
      <c r="E52" s="40">
        <f>COUNTIF($F$3:F52,TRUE)</f>
        <v>0</v>
      </c>
      <c r="F52" t="b" s="59">
        <f>AND(G52=TRUE,L52="Nee")</f>
        <v>0</v>
      </c>
      <c r="G52" t="b" s="40">
        <v>1</v>
      </c>
      <c r="H52" s="40">
        <v>1</v>
      </c>
      <c r="I52" t="s" s="48">
        <v>111</v>
      </c>
      <c r="J52" t="s" s="49">
        <v>112</v>
      </c>
      <c r="K52" t="s" s="56">
        <f>I52</f>
        <v>113</v>
      </c>
      <c r="L52" t="s" s="50">
        <v>25</v>
      </c>
      <c r="M52" s="51">
        <v>5</v>
      </c>
      <c r="N52" s="51">
        <f>IF(L52="Ja",M52,0)</f>
        <v>5</v>
      </c>
      <c r="O52" s="32"/>
    </row>
    <row r="53" ht="9" customHeight="1" hidden="1">
      <c r="A53" s="28"/>
      <c r="B53" s="28"/>
      <c r="C53" s="28"/>
      <c r="D53" s="28"/>
      <c r="E53" s="28"/>
      <c r="F53" s="28"/>
      <c r="G53" s="28"/>
      <c r="H53" s="40">
        <v>2</v>
      </c>
      <c r="I53" s="52"/>
      <c r="J53" t="s" s="53">
        <v>114</v>
      </c>
      <c r="K53" s="57"/>
      <c r="L53" s="31"/>
      <c r="M53" s="55"/>
      <c r="N53" s="55"/>
      <c r="O53" s="32"/>
    </row>
    <row r="54" ht="39" customHeight="1">
      <c r="A54" s="28"/>
      <c r="B54" s="40">
        <f>COUNTIF($C$3:C54,TRUE)</f>
        <v>0</v>
      </c>
      <c r="C54" s="46"/>
      <c r="D54" t="s" s="47">
        <f>LEFT(I54,1)</f>
        <v>86</v>
      </c>
      <c r="E54" s="40">
        <f>COUNTIF($F$3:F54,TRUE)</f>
        <v>0</v>
      </c>
      <c r="F54" t="b" s="59">
        <f>AND(G54=TRUE,L54="Nee")</f>
        <v>0</v>
      </c>
      <c r="G54" t="b" s="40">
        <v>1</v>
      </c>
      <c r="H54" s="40">
        <v>1</v>
      </c>
      <c r="I54" t="s" s="48">
        <v>115</v>
      </c>
      <c r="J54" t="s" s="49">
        <v>116</v>
      </c>
      <c r="K54" t="s" s="56">
        <f>I54</f>
        <v>117</v>
      </c>
      <c r="L54" t="s" s="50">
        <v>25</v>
      </c>
      <c r="M54" s="51">
        <v>5</v>
      </c>
      <c r="N54" s="51">
        <f>IF(L54="Ja",M54,0)</f>
        <v>5</v>
      </c>
      <c r="O54" s="32"/>
    </row>
    <row r="55" ht="36" customHeight="1" hidden="1">
      <c r="A55" s="28"/>
      <c r="B55" s="28"/>
      <c r="C55" s="28"/>
      <c r="D55" s="28"/>
      <c r="E55" s="28"/>
      <c r="F55" s="28"/>
      <c r="G55" s="28"/>
      <c r="H55" s="40">
        <v>2</v>
      </c>
      <c r="I55" s="52"/>
      <c r="J55" t="s" s="53">
        <v>118</v>
      </c>
      <c r="K55" s="57"/>
      <c r="L55" s="31"/>
      <c r="M55" s="55"/>
      <c r="N55" s="55"/>
      <c r="O55" s="32"/>
    </row>
    <row r="56" ht="39" customHeight="1">
      <c r="A56" s="28"/>
      <c r="B56" s="40">
        <f>COUNTIF($C$3:C56,TRUE)</f>
        <v>0</v>
      </c>
      <c r="C56" s="46"/>
      <c r="D56" t="s" s="47">
        <f>LEFT(I56,1)</f>
        <v>86</v>
      </c>
      <c r="E56" s="40">
        <f>COUNTIF($F$3:F56,TRUE)</f>
        <v>0</v>
      </c>
      <c r="F56" t="b" s="40">
        <f>AND(G56=TRUE,L56="Nee")</f>
        <v>0</v>
      </c>
      <c r="G56" t="b" s="40">
        <v>1</v>
      </c>
      <c r="H56" s="40">
        <v>1</v>
      </c>
      <c r="I56" t="s" s="48">
        <v>119</v>
      </c>
      <c r="J56" t="s" s="49">
        <v>120</v>
      </c>
      <c r="K56" t="s" s="56">
        <f>I56</f>
        <v>121</v>
      </c>
      <c r="L56" t="s" s="50">
        <v>25</v>
      </c>
      <c r="M56" s="51">
        <v>5</v>
      </c>
      <c r="N56" s="51">
        <f>IF(L56="Ja",M56,0)</f>
        <v>5</v>
      </c>
      <c r="O56" s="32"/>
    </row>
    <row r="57" ht="39" customHeight="1" hidden="1">
      <c r="A57" s="28"/>
      <c r="B57" s="28"/>
      <c r="C57" s="28"/>
      <c r="D57" s="28"/>
      <c r="E57" s="28"/>
      <c r="F57" s="28"/>
      <c r="G57" s="28"/>
      <c r="H57" s="40">
        <v>2</v>
      </c>
      <c r="I57" s="52"/>
      <c r="J57" t="s" s="53">
        <v>122</v>
      </c>
      <c r="K57" s="57"/>
      <c r="L57" s="31"/>
      <c r="M57" s="55"/>
      <c r="N57" s="55"/>
      <c r="O57" s="32"/>
    </row>
    <row r="58" ht="17.65" customHeight="1">
      <c r="A58" s="28"/>
      <c r="B58" s="40">
        <f>COUNTIF($C$3:C58,TRUE)</f>
        <v>0</v>
      </c>
      <c r="C58" s="46"/>
      <c r="D58" t="s" s="47">
        <f>LEFT(I58,1)</f>
        <v>86</v>
      </c>
      <c r="E58" s="40">
        <f>COUNTIF($F$3:F58,TRUE)</f>
        <v>0</v>
      </c>
      <c r="F58" t="b" s="40">
        <f>AND(G58=TRUE,L58="Nee")</f>
        <v>0</v>
      </c>
      <c r="G58" t="b" s="40">
        <v>1</v>
      </c>
      <c r="H58" s="40">
        <v>1</v>
      </c>
      <c r="I58" t="s" s="48">
        <v>123</v>
      </c>
      <c r="J58" t="s" s="49">
        <v>124</v>
      </c>
      <c r="K58" t="s" s="56">
        <f>I58</f>
        <v>125</v>
      </c>
      <c r="L58" t="s" s="50">
        <v>25</v>
      </c>
      <c r="M58" s="51">
        <v>5</v>
      </c>
      <c r="N58" s="51">
        <f>IF(L58="Ja",M58,0)</f>
        <v>5</v>
      </c>
      <c r="O58" s="32"/>
    </row>
    <row r="59" ht="9" customHeight="1" hidden="1">
      <c r="A59" s="28"/>
      <c r="B59" s="28"/>
      <c r="C59" s="28"/>
      <c r="D59" s="28"/>
      <c r="E59" s="28"/>
      <c r="F59" s="28"/>
      <c r="G59" s="28"/>
      <c r="H59" s="40">
        <v>2</v>
      </c>
      <c r="I59" s="52"/>
      <c r="J59" t="s" s="53">
        <v>126</v>
      </c>
      <c r="K59" s="57"/>
      <c r="L59" s="31"/>
      <c r="M59" s="55"/>
      <c r="N59" s="55"/>
      <c r="O59" s="32"/>
    </row>
    <row r="60" ht="17.65" customHeight="1">
      <c r="A60" s="28"/>
      <c r="B60" s="40">
        <f>COUNTIF($C$3:C60,TRUE)</f>
        <v>0</v>
      </c>
      <c r="C60" s="46"/>
      <c r="D60" t="s" s="47">
        <f>LEFT(I60,1)</f>
        <v>86</v>
      </c>
      <c r="E60" s="40">
        <f>COUNTIF($F$3:F60,TRUE)</f>
        <v>0</v>
      </c>
      <c r="F60" t="b" s="40">
        <f>AND(G60=TRUE,L60="Nee")</f>
        <v>0</v>
      </c>
      <c r="G60" t="b" s="40">
        <v>1</v>
      </c>
      <c r="H60" s="40">
        <v>1</v>
      </c>
      <c r="I60" t="s" s="48">
        <v>127</v>
      </c>
      <c r="J60" t="s" s="49">
        <v>128</v>
      </c>
      <c r="K60" t="s" s="56">
        <f>I60</f>
        <v>129</v>
      </c>
      <c r="L60" t="s" s="50">
        <v>25</v>
      </c>
      <c r="M60" s="51">
        <v>10</v>
      </c>
      <c r="N60" s="51">
        <f>IF(L60="Ja",M60,0)</f>
        <v>10</v>
      </c>
      <c r="O60" s="32"/>
    </row>
    <row r="61" ht="9" customHeight="1" hidden="1">
      <c r="A61" s="28"/>
      <c r="B61" s="28"/>
      <c r="C61" s="28"/>
      <c r="D61" s="28"/>
      <c r="E61" s="28"/>
      <c r="F61" s="28"/>
      <c r="G61" s="28"/>
      <c r="H61" s="40">
        <v>2</v>
      </c>
      <c r="I61" s="52"/>
      <c r="J61" t="s" s="53">
        <v>130</v>
      </c>
      <c r="K61" s="57"/>
      <c r="L61" s="31"/>
      <c r="M61" s="55"/>
      <c r="N61" s="55"/>
      <c r="O61" s="32"/>
    </row>
    <row r="62" ht="17.65" customHeight="1">
      <c r="A62" s="28"/>
      <c r="B62" s="40">
        <f>COUNTIF($C$3:C62,TRUE)</f>
        <v>0</v>
      </c>
      <c r="C62" s="46"/>
      <c r="D62" t="s" s="47">
        <f>LEFT(I62,1)</f>
        <v>86</v>
      </c>
      <c r="E62" s="40">
        <f>COUNTIF($F$3:F62,TRUE)</f>
        <v>0</v>
      </c>
      <c r="F62" t="b" s="40">
        <f>AND(G62=TRUE,L62="Nee")</f>
        <v>0</v>
      </c>
      <c r="G62" t="b" s="40">
        <v>1</v>
      </c>
      <c r="H62" s="40">
        <v>1</v>
      </c>
      <c r="I62" t="s" s="48">
        <v>131</v>
      </c>
      <c r="J62" t="s" s="49">
        <v>132</v>
      </c>
      <c r="K62" t="s" s="56">
        <v>131</v>
      </c>
      <c r="L62" t="s" s="50">
        <v>25</v>
      </c>
      <c r="M62" s="51">
        <v>5</v>
      </c>
      <c r="N62" s="51">
        <f>IF(L62="Ja",M62,0)</f>
        <v>5</v>
      </c>
      <c r="O62" s="32"/>
    </row>
    <row r="63" ht="39" customHeight="1" hidden="1">
      <c r="A63" s="28"/>
      <c r="B63" s="28"/>
      <c r="C63" s="28"/>
      <c r="D63" s="28"/>
      <c r="E63" s="28"/>
      <c r="F63" s="28"/>
      <c r="G63" s="28"/>
      <c r="H63" s="40">
        <v>2</v>
      </c>
      <c r="I63" s="52"/>
      <c r="J63" t="s" s="53">
        <v>133</v>
      </c>
      <c r="K63" s="57"/>
      <c r="L63" s="31"/>
      <c r="M63" s="55"/>
      <c r="N63" s="55"/>
      <c r="O63" s="32"/>
    </row>
    <row r="64" ht="17.65" customHeight="1">
      <c r="A64" s="28"/>
      <c r="B64" s="40">
        <f>COUNTIF($C$3:C64,TRUE)</f>
        <v>0</v>
      </c>
      <c r="C64" s="46"/>
      <c r="D64" t="s" s="47">
        <f>LEFT(I64,1)</f>
        <v>86</v>
      </c>
      <c r="E64" s="40">
        <f>COUNTIF($F$3:F64,TRUE)</f>
        <v>0</v>
      </c>
      <c r="F64" t="b" s="59">
        <f>AND(G64=TRUE,L64="Nee")</f>
        <v>0</v>
      </c>
      <c r="G64" t="b" s="40">
        <v>1</v>
      </c>
      <c r="H64" s="40">
        <v>1</v>
      </c>
      <c r="I64" t="s" s="48">
        <v>134</v>
      </c>
      <c r="J64" t="s" s="49">
        <v>135</v>
      </c>
      <c r="K64" t="s" s="56">
        <f>I64</f>
        <v>136</v>
      </c>
      <c r="L64" t="s" s="50">
        <v>25</v>
      </c>
      <c r="M64" s="51">
        <v>5</v>
      </c>
      <c r="N64" s="51">
        <f>IF(L64="Ja",M64,0)</f>
        <v>5</v>
      </c>
      <c r="O64" s="32"/>
    </row>
    <row r="65" ht="39" customHeight="1" hidden="1">
      <c r="A65" s="28"/>
      <c r="B65" s="28"/>
      <c r="C65" s="28"/>
      <c r="D65" s="28"/>
      <c r="E65" s="28"/>
      <c r="F65" s="28"/>
      <c r="G65" s="28"/>
      <c r="H65" s="40">
        <v>2</v>
      </c>
      <c r="I65" s="52"/>
      <c r="J65" t="s" s="53">
        <v>137</v>
      </c>
      <c r="K65" s="31"/>
      <c r="L65" s="31"/>
      <c r="M65" s="55"/>
      <c r="N65" s="55"/>
      <c r="O65" s="32"/>
    </row>
    <row r="66" ht="17.65" customHeight="1">
      <c r="A66" s="28"/>
      <c r="B66" s="40">
        <f>COUNTIF($C$3:C66,TRUE)</f>
        <v>0</v>
      </c>
      <c r="C66" s="46"/>
      <c r="D66" t="s" s="47">
        <f>LEFT(I66,1)</f>
        <v>86</v>
      </c>
      <c r="E66" s="40">
        <f>COUNTIF($F$3:F66,TRUE)</f>
        <v>0</v>
      </c>
      <c r="F66" t="b" s="59">
        <f>AND(G66=TRUE,L66="nee")</f>
        <v>0</v>
      </c>
      <c r="G66" t="b" s="40">
        <v>1</v>
      </c>
      <c r="H66" s="40">
        <v>1</v>
      </c>
      <c r="I66" t="s" s="48">
        <v>138</v>
      </c>
      <c r="J66" t="s" s="49">
        <v>139</v>
      </c>
      <c r="K66" t="s" s="56">
        <f>I66</f>
        <v>140</v>
      </c>
      <c r="L66" t="s" s="50">
        <v>25</v>
      </c>
      <c r="M66" s="51">
        <v>10</v>
      </c>
      <c r="N66" s="51">
        <f>IF(L66="Ja",M66,0)</f>
        <v>10</v>
      </c>
      <c r="O66" s="32"/>
    </row>
    <row r="67" ht="97.5" customHeight="1" hidden="1">
      <c r="A67" s="28"/>
      <c r="B67" s="28"/>
      <c r="C67" s="28"/>
      <c r="D67" s="28"/>
      <c r="E67" s="28"/>
      <c r="F67" s="28"/>
      <c r="G67" s="28"/>
      <c r="H67" s="40">
        <v>2</v>
      </c>
      <c r="I67" s="52"/>
      <c r="J67" t="s" s="53">
        <v>141</v>
      </c>
      <c r="K67" s="57"/>
      <c r="L67" s="31"/>
      <c r="M67" s="55"/>
      <c r="N67" s="55"/>
      <c r="O67" s="32"/>
    </row>
    <row r="68" ht="19.5" customHeight="1">
      <c r="A68" s="28"/>
      <c r="B68" s="28"/>
      <c r="C68" s="28"/>
      <c r="D68" s="28"/>
      <c r="E68" s="28"/>
      <c r="F68" s="28"/>
      <c r="G68" s="28"/>
      <c r="H68" s="40">
        <v>1</v>
      </c>
      <c r="I68" t="s" s="41">
        <v>142</v>
      </c>
      <c r="J68" s="42"/>
      <c r="K68" s="42"/>
      <c r="L68" s="61"/>
      <c r="M68" s="62"/>
      <c r="N68" s="62"/>
      <c r="O68" s="32"/>
    </row>
    <row r="69" ht="38.25" customHeight="1">
      <c r="A69" s="28"/>
      <c r="B69" s="40">
        <f>COUNTIF($C$3:C69,TRUE)</f>
        <v>0</v>
      </c>
      <c r="C69" s="58"/>
      <c r="D69" t="s" s="47">
        <f>LEFT(I69,1)</f>
        <v>143</v>
      </c>
      <c r="E69" s="40">
        <f>COUNTIF($F$3:F69,TRUE)</f>
        <v>0</v>
      </c>
      <c r="F69" t="b" s="59">
        <f>AND(G69=TRUE,L69="nee")</f>
        <v>0</v>
      </c>
      <c r="G69" t="b" s="40">
        <v>1</v>
      </c>
      <c r="H69" s="40">
        <v>1</v>
      </c>
      <c r="I69" t="s" s="48">
        <v>144</v>
      </c>
      <c r="J69" t="s" s="49">
        <v>145</v>
      </c>
      <c r="K69" t="s" s="56">
        <f>I69</f>
        <v>146</v>
      </c>
      <c r="L69" t="s" s="50">
        <v>25</v>
      </c>
      <c r="M69" s="51">
        <v>5</v>
      </c>
      <c r="N69" s="51">
        <f>IF(L69="Ja",M69,0)</f>
        <v>5</v>
      </c>
      <c r="O69" s="32"/>
    </row>
    <row r="70" ht="37.5" customHeight="1" hidden="1">
      <c r="A70" s="28"/>
      <c r="B70" s="28"/>
      <c r="C70" s="28"/>
      <c r="D70" s="28"/>
      <c r="E70" s="28"/>
      <c r="F70" s="28"/>
      <c r="G70" s="28"/>
      <c r="H70" s="40">
        <v>2</v>
      </c>
      <c r="I70" s="52"/>
      <c r="J70" t="s" s="53">
        <v>147</v>
      </c>
      <c r="K70" s="57"/>
      <c r="L70" s="31"/>
      <c r="M70" s="55"/>
      <c r="N70" s="55"/>
      <c r="O70" s="32"/>
    </row>
    <row r="71" ht="39" customHeight="1">
      <c r="A71" s="28"/>
      <c r="B71" s="40">
        <f>COUNTIF($C$3:C71,TRUE)</f>
        <v>0</v>
      </c>
      <c r="C71" s="46"/>
      <c r="D71" t="s" s="47">
        <f>LEFT(I71,1)</f>
        <v>143</v>
      </c>
      <c r="E71" s="40">
        <f>COUNTIF($F$3:F71,TRUE)</f>
        <v>0</v>
      </c>
      <c r="F71" t="b" s="40">
        <f>AND(G71=TRUE,L71="Nee")</f>
        <v>0</v>
      </c>
      <c r="G71" t="b" s="40">
        <v>1</v>
      </c>
      <c r="H71" s="40">
        <v>1</v>
      </c>
      <c r="I71" t="s" s="48">
        <v>148</v>
      </c>
      <c r="J71" t="s" s="49">
        <v>149</v>
      </c>
      <c r="K71" t="s" s="65">
        <f>I71</f>
        <v>150</v>
      </c>
      <c r="L71" t="s" s="50">
        <v>25</v>
      </c>
      <c r="M71" s="51">
        <v>5</v>
      </c>
      <c r="N71" s="51">
        <f>IF(L71="Ja",M71,0)</f>
        <v>5</v>
      </c>
      <c r="O71" s="32"/>
    </row>
    <row r="72" ht="39" customHeight="1" hidden="1">
      <c r="A72" s="28"/>
      <c r="B72" s="28"/>
      <c r="C72" s="28"/>
      <c r="D72" s="28"/>
      <c r="E72" s="28"/>
      <c r="F72" s="28"/>
      <c r="G72" s="28"/>
      <c r="H72" s="40">
        <v>2</v>
      </c>
      <c r="I72" s="52"/>
      <c r="J72" t="s" s="53">
        <v>151</v>
      </c>
      <c r="K72" s="66"/>
      <c r="L72" s="31"/>
      <c r="M72" s="55"/>
      <c r="N72" s="55"/>
      <c r="O72" s="32"/>
    </row>
    <row r="73" ht="56.25" customHeight="1">
      <c r="A73" s="28"/>
      <c r="B73" s="40">
        <f>COUNTIF($C$3:C73,TRUE)</f>
        <v>0</v>
      </c>
      <c r="C73" s="46"/>
      <c r="D73" t="s" s="47">
        <f>LEFT(I73,1)</f>
        <v>143</v>
      </c>
      <c r="E73" s="40">
        <f>COUNTIF($F$3:F73,TRUE)</f>
        <v>0</v>
      </c>
      <c r="F73" t="b" s="59">
        <f>AND(G73=TRUE,L73="nee")</f>
        <v>0</v>
      </c>
      <c r="G73" t="b" s="40">
        <v>1</v>
      </c>
      <c r="H73" s="40">
        <v>1</v>
      </c>
      <c r="I73" t="s" s="48">
        <v>152</v>
      </c>
      <c r="J73" t="s" s="49">
        <v>153</v>
      </c>
      <c r="K73" t="s" s="49">
        <f>I73</f>
        <v>154</v>
      </c>
      <c r="L73" t="s" s="50">
        <v>25</v>
      </c>
      <c r="M73" s="51">
        <v>5</v>
      </c>
      <c r="N73" s="51">
        <f>IF(L73="Ja",M73,0)</f>
        <v>5</v>
      </c>
      <c r="O73" s="32"/>
    </row>
    <row r="74" ht="42" customHeight="1" hidden="1">
      <c r="A74" s="28"/>
      <c r="B74" s="28"/>
      <c r="C74" s="28"/>
      <c r="D74" s="28"/>
      <c r="E74" s="28"/>
      <c r="F74" s="28"/>
      <c r="G74" s="28"/>
      <c r="H74" s="40">
        <v>2</v>
      </c>
      <c r="I74" s="52"/>
      <c r="J74" t="s" s="53">
        <v>155</v>
      </c>
      <c r="K74" s="57"/>
      <c r="L74" s="31"/>
      <c r="M74" s="55"/>
      <c r="N74" s="55"/>
      <c r="O74" s="32"/>
    </row>
    <row r="75" ht="18.75" customHeight="1">
      <c r="A75" s="28"/>
      <c r="B75" s="40">
        <f>COUNTIF($C$3:C75,TRUE)</f>
        <v>0</v>
      </c>
      <c r="C75" s="46"/>
      <c r="D75" t="s" s="47">
        <f>LEFT(I75,1)</f>
        <v>143</v>
      </c>
      <c r="E75" s="40">
        <f>COUNTIF($F$3:F75,TRUE)</f>
        <v>0</v>
      </c>
      <c r="F75" t="b" s="59">
        <f>AND(G75=TRUE,L75="nee")</f>
        <v>0</v>
      </c>
      <c r="G75" t="b" s="40">
        <v>1</v>
      </c>
      <c r="H75" s="40">
        <v>1</v>
      </c>
      <c r="I75" t="s" s="48">
        <v>156</v>
      </c>
      <c r="J75" t="s" s="49">
        <v>157</v>
      </c>
      <c r="K75" t="s" s="56">
        <f>I75</f>
        <v>158</v>
      </c>
      <c r="L75" t="s" s="50">
        <v>25</v>
      </c>
      <c r="M75" s="51">
        <v>5</v>
      </c>
      <c r="N75" s="51">
        <f>IF(L75="Ja",M75,0)</f>
        <v>5</v>
      </c>
      <c r="O75" s="32"/>
    </row>
    <row r="76" ht="39" customHeight="1" hidden="1">
      <c r="A76" s="28"/>
      <c r="B76" s="28"/>
      <c r="C76" s="28"/>
      <c r="D76" s="28"/>
      <c r="E76" s="28"/>
      <c r="F76" s="28"/>
      <c r="G76" s="28"/>
      <c r="H76" s="40">
        <v>2</v>
      </c>
      <c r="I76" s="52"/>
      <c r="J76" t="s" s="53">
        <v>159</v>
      </c>
      <c r="K76" s="31"/>
      <c r="L76" s="31"/>
      <c r="M76" s="55"/>
      <c r="N76" s="55"/>
      <c r="O76" s="32"/>
    </row>
    <row r="77" ht="39" customHeight="1">
      <c r="A77" s="28"/>
      <c r="B77" s="40">
        <f>COUNTIF($C$3:C77,TRUE)</f>
        <v>0</v>
      </c>
      <c r="C77" s="46"/>
      <c r="D77" t="s" s="47">
        <f>LEFT(I77,1)</f>
        <v>143</v>
      </c>
      <c r="E77" s="40">
        <f>COUNTIF($F$3:F77,TRUE)</f>
        <v>0</v>
      </c>
      <c r="F77" t="b" s="59">
        <f>AND(G77=TRUE,L77="nee")</f>
        <v>0</v>
      </c>
      <c r="G77" t="b" s="40">
        <v>1</v>
      </c>
      <c r="H77" s="40">
        <v>1</v>
      </c>
      <c r="I77" t="s" s="48">
        <v>160</v>
      </c>
      <c r="J77" t="s" s="49">
        <v>161</v>
      </c>
      <c r="K77" t="s" s="56">
        <f>I77</f>
        <v>162</v>
      </c>
      <c r="L77" t="s" s="50">
        <v>25</v>
      </c>
      <c r="M77" s="51">
        <v>5</v>
      </c>
      <c r="N77" s="51">
        <f>IF(L77="Ja",M77,0)</f>
        <v>5</v>
      </c>
      <c r="O77" s="32"/>
    </row>
    <row r="78" ht="58.5" customHeight="1" hidden="1">
      <c r="A78" s="28"/>
      <c r="B78" s="28"/>
      <c r="C78" s="28"/>
      <c r="D78" s="28"/>
      <c r="E78" s="28"/>
      <c r="F78" s="28"/>
      <c r="G78" s="28"/>
      <c r="H78" s="40">
        <v>2</v>
      </c>
      <c r="I78" s="52"/>
      <c r="J78" t="s" s="53">
        <v>163</v>
      </c>
      <c r="K78" s="31"/>
      <c r="L78" s="31"/>
      <c r="M78" s="55"/>
      <c r="N78" s="55"/>
      <c r="O78" s="32"/>
    </row>
    <row r="79" ht="40.5" customHeight="1">
      <c r="A79" s="28"/>
      <c r="B79" s="40">
        <f>COUNTIF($C$3:C79,TRUE)</f>
        <v>0</v>
      </c>
      <c r="C79" s="46"/>
      <c r="D79" t="s" s="47">
        <f>LEFT(I79,1)</f>
        <v>143</v>
      </c>
      <c r="E79" s="40">
        <f>COUNTIF($F$3:F79,TRUE)</f>
        <v>0</v>
      </c>
      <c r="F79" t="b" s="59">
        <f>AND(G79=TRUE,L79="nee")</f>
        <v>0</v>
      </c>
      <c r="G79" t="b" s="40">
        <v>1</v>
      </c>
      <c r="H79" s="40">
        <v>1</v>
      </c>
      <c r="I79" t="s" s="48">
        <v>164</v>
      </c>
      <c r="J79" t="s" s="49">
        <v>165</v>
      </c>
      <c r="K79" t="s" s="56">
        <f>I79</f>
        <v>166</v>
      </c>
      <c r="L79" t="s" s="50">
        <v>25</v>
      </c>
      <c r="M79" s="51">
        <v>5</v>
      </c>
      <c r="N79" s="51">
        <f>IF(L79="Ja",M79,0)</f>
        <v>5</v>
      </c>
      <c r="O79" s="32"/>
    </row>
    <row r="80" ht="58.5" customHeight="1" hidden="1">
      <c r="A80" s="28"/>
      <c r="B80" s="28"/>
      <c r="C80" s="28"/>
      <c r="D80" s="28"/>
      <c r="E80" s="28"/>
      <c r="F80" s="28"/>
      <c r="G80" s="28"/>
      <c r="H80" s="40">
        <v>2</v>
      </c>
      <c r="I80" s="52"/>
      <c r="J80" t="s" s="53">
        <v>167</v>
      </c>
      <c r="K80" s="31"/>
      <c r="L80" s="31"/>
      <c r="M80" s="55"/>
      <c r="N80" s="55"/>
      <c r="O80" s="32"/>
    </row>
    <row r="81" ht="39" customHeight="1">
      <c r="A81" s="28"/>
      <c r="B81" s="40">
        <f>COUNTIF($C$3:C81,TRUE)</f>
        <v>0</v>
      </c>
      <c r="C81" s="46"/>
      <c r="D81" t="s" s="47">
        <f>LEFT(I81,1)</f>
        <v>143</v>
      </c>
      <c r="E81" s="40">
        <f>COUNTIF($F$3:F81,TRUE)</f>
        <v>0</v>
      </c>
      <c r="F81" t="b" s="40">
        <f>AND(G81=TRUE,L81="nee")</f>
        <v>0</v>
      </c>
      <c r="G81" t="b" s="40">
        <v>1</v>
      </c>
      <c r="H81" s="40">
        <v>1</v>
      </c>
      <c r="I81" t="s" s="48">
        <v>168</v>
      </c>
      <c r="J81" t="s" s="49">
        <v>169</v>
      </c>
      <c r="K81" t="s" s="56">
        <f>I81</f>
        <v>170</v>
      </c>
      <c r="L81" t="s" s="50">
        <v>25</v>
      </c>
      <c r="M81" s="51">
        <v>5</v>
      </c>
      <c r="N81" s="51">
        <f>IF(L81="Ja",M81,0)</f>
        <v>5</v>
      </c>
      <c r="O81" s="32"/>
    </row>
    <row r="82" ht="58.5" customHeight="1" hidden="1">
      <c r="A82" s="28"/>
      <c r="B82" s="28"/>
      <c r="C82" s="28"/>
      <c r="D82" s="28"/>
      <c r="E82" s="28"/>
      <c r="F82" s="28"/>
      <c r="G82" s="28"/>
      <c r="H82" s="40">
        <v>2</v>
      </c>
      <c r="I82" s="52"/>
      <c r="J82" t="s" s="53">
        <v>171</v>
      </c>
      <c r="K82" s="54"/>
      <c r="L82" s="31"/>
      <c r="M82" s="55"/>
      <c r="N82" s="55"/>
      <c r="O82" s="32"/>
    </row>
    <row r="83" ht="39" customHeight="1">
      <c r="A83" s="28"/>
      <c r="B83" s="40">
        <f>COUNTIF($C$3:C83,TRUE)</f>
        <v>0</v>
      </c>
      <c r="C83" s="46"/>
      <c r="D83" t="s" s="47">
        <f>LEFT(I83,1)</f>
        <v>143</v>
      </c>
      <c r="E83" s="40">
        <f>COUNTIF($F$3:F83,TRUE)</f>
        <v>0</v>
      </c>
      <c r="F83" t="b" s="59">
        <f>AND(G83=TRUE,L83="nee")</f>
        <v>0</v>
      </c>
      <c r="G83" t="b" s="40">
        <v>1</v>
      </c>
      <c r="H83" s="40">
        <v>1</v>
      </c>
      <c r="I83" t="s" s="48">
        <v>172</v>
      </c>
      <c r="J83" t="s" s="49">
        <v>173</v>
      </c>
      <c r="K83" t="s" s="56">
        <f>I83</f>
        <v>174</v>
      </c>
      <c r="L83" t="s" s="50">
        <v>25</v>
      </c>
      <c r="M83" s="51">
        <v>5</v>
      </c>
      <c r="N83" s="51">
        <f>IF(L83="Ja",M83,0)</f>
        <v>5</v>
      </c>
      <c r="O83" s="32"/>
    </row>
    <row r="84" ht="9" customHeight="1" hidden="1">
      <c r="A84" s="28"/>
      <c r="B84" s="28"/>
      <c r="C84" s="28"/>
      <c r="D84" s="28"/>
      <c r="E84" s="28"/>
      <c r="F84" s="28"/>
      <c r="G84" s="28"/>
      <c r="H84" s="40">
        <v>2</v>
      </c>
      <c r="I84" s="52"/>
      <c r="J84" t="s" s="53">
        <v>175</v>
      </c>
      <c r="K84" s="57"/>
      <c r="L84" s="31"/>
      <c r="M84" s="55"/>
      <c r="N84" s="55"/>
      <c r="O84" s="32"/>
    </row>
    <row r="85" ht="18.75" customHeight="1">
      <c r="A85" s="28"/>
      <c r="B85" s="40">
        <f>COUNTIF($C$3:C85,TRUE)</f>
        <v>0</v>
      </c>
      <c r="C85" s="46"/>
      <c r="D85" t="s" s="47">
        <f>LEFT(I85,1)</f>
        <v>143</v>
      </c>
      <c r="E85" s="40">
        <f>COUNTIF($F$3:F85,TRUE)</f>
        <v>0</v>
      </c>
      <c r="F85" t="b" s="59">
        <f>AND(G85=TRUE,L85="nee")</f>
        <v>0</v>
      </c>
      <c r="G85" t="b" s="40">
        <v>1</v>
      </c>
      <c r="H85" s="40">
        <v>1</v>
      </c>
      <c r="I85" t="s" s="48">
        <v>176</v>
      </c>
      <c r="J85" t="s" s="49">
        <v>177</v>
      </c>
      <c r="K85" t="s" s="56">
        <f>I85</f>
        <v>178</v>
      </c>
      <c r="L85" t="s" s="50">
        <v>25</v>
      </c>
      <c r="M85" s="51">
        <v>5</v>
      </c>
      <c r="N85" s="51">
        <f>IF(L85="Ja",M85,0)</f>
        <v>5</v>
      </c>
      <c r="O85" s="32"/>
    </row>
    <row r="86" ht="9" customHeight="1" hidden="1">
      <c r="A86" s="28"/>
      <c r="B86" s="28"/>
      <c r="C86" s="28"/>
      <c r="D86" s="28"/>
      <c r="E86" s="28"/>
      <c r="F86" s="28"/>
      <c r="G86" s="28"/>
      <c r="H86" s="40">
        <v>2</v>
      </c>
      <c r="I86" s="52"/>
      <c r="J86" t="s" s="53">
        <v>179</v>
      </c>
      <c r="K86" s="31"/>
      <c r="L86" s="31"/>
      <c r="M86" s="55"/>
      <c r="N86" s="55"/>
      <c r="O86" s="32"/>
    </row>
    <row r="87" ht="39" customHeight="1">
      <c r="A87" s="28"/>
      <c r="B87" s="40">
        <f>COUNTIF($C$3:C87,TRUE)</f>
        <v>0</v>
      </c>
      <c r="C87" s="46"/>
      <c r="D87" t="s" s="47">
        <f>LEFT(I87,1)</f>
        <v>143</v>
      </c>
      <c r="E87" s="40">
        <f>COUNTIF($F$3:F87,TRUE)</f>
        <v>0</v>
      </c>
      <c r="F87" t="b" s="59">
        <f>AND(G87=TRUE,L87="nee")</f>
        <v>0</v>
      </c>
      <c r="G87" t="b" s="40">
        <v>1</v>
      </c>
      <c r="H87" s="40">
        <v>1</v>
      </c>
      <c r="I87" t="s" s="48">
        <v>180</v>
      </c>
      <c r="J87" t="s" s="49">
        <v>181</v>
      </c>
      <c r="K87" t="s" s="56">
        <f>I87</f>
        <v>182</v>
      </c>
      <c r="L87" t="s" s="50">
        <v>25</v>
      </c>
      <c r="M87" s="51">
        <v>5</v>
      </c>
      <c r="N87" s="51">
        <f>IF(L87="Ja",M87,0)</f>
        <v>5</v>
      </c>
      <c r="O87" s="32"/>
    </row>
    <row r="88" ht="39" customHeight="1" hidden="1">
      <c r="A88" s="28"/>
      <c r="B88" s="28"/>
      <c r="C88" s="28"/>
      <c r="D88" s="28"/>
      <c r="E88" s="28"/>
      <c r="F88" s="28"/>
      <c r="G88" s="28"/>
      <c r="H88" s="40">
        <v>2</v>
      </c>
      <c r="I88" s="52"/>
      <c r="J88" t="s" s="53">
        <v>183</v>
      </c>
      <c r="K88" s="31"/>
      <c r="L88" s="31"/>
      <c r="M88" s="55"/>
      <c r="N88" s="55"/>
      <c r="O88" s="32"/>
    </row>
    <row r="89" ht="22.5" customHeight="1">
      <c r="A89" s="28"/>
      <c r="B89" s="40">
        <f>COUNTIF($C$3:C89,TRUE)</f>
        <v>0</v>
      </c>
      <c r="C89" s="46"/>
      <c r="D89" t="s" s="47">
        <f>LEFT(I89,1)</f>
        <v>143</v>
      </c>
      <c r="E89" s="40">
        <f>COUNTIF($F$3:F89,TRUE)</f>
        <v>0</v>
      </c>
      <c r="F89" t="b" s="59">
        <f>AND(G89=TRUE,L89="nee")</f>
        <v>0</v>
      </c>
      <c r="G89" t="b" s="40">
        <v>1</v>
      </c>
      <c r="H89" s="40">
        <v>1</v>
      </c>
      <c r="I89" t="s" s="48">
        <v>184</v>
      </c>
      <c r="J89" t="s" s="49">
        <v>185</v>
      </c>
      <c r="K89" t="s" s="56">
        <f>I89</f>
        <v>186</v>
      </c>
      <c r="L89" t="s" s="50">
        <v>25</v>
      </c>
      <c r="M89" s="51">
        <v>5</v>
      </c>
      <c r="N89" s="51">
        <f>IF(L89="Ja",M89,0)</f>
        <v>5</v>
      </c>
      <c r="O89" s="32"/>
    </row>
    <row r="90" ht="39" customHeight="1" hidden="1">
      <c r="A90" s="28"/>
      <c r="B90" s="28"/>
      <c r="C90" s="28"/>
      <c r="D90" s="28"/>
      <c r="E90" s="28"/>
      <c r="F90" s="28"/>
      <c r="G90" s="28"/>
      <c r="H90" s="40">
        <v>2</v>
      </c>
      <c r="I90" s="52"/>
      <c r="J90" t="s" s="53">
        <v>187</v>
      </c>
      <c r="K90" s="31"/>
      <c r="L90" s="31"/>
      <c r="M90" s="55"/>
      <c r="N90" s="55"/>
      <c r="O90" s="32"/>
    </row>
    <row r="91" ht="19.5" customHeight="1">
      <c r="A91" s="67"/>
      <c r="B91" s="67"/>
      <c r="C91" s="68"/>
      <c r="D91" s="67"/>
      <c r="E91" s="67"/>
      <c r="F91" s="67"/>
      <c r="G91" s="67"/>
      <c r="H91" s="69">
        <v>1</v>
      </c>
      <c r="I91" s="70"/>
      <c r="J91" s="71"/>
      <c r="K91" s="72"/>
      <c r="L91" s="73"/>
      <c r="M91" s="73"/>
      <c r="N91" s="73"/>
      <c r="O91" s="74"/>
    </row>
  </sheetData>
  <mergeCells count="7">
    <mergeCell ref="I68:J68"/>
    <mergeCell ref="I39:J39"/>
    <mergeCell ref="K5:L5"/>
    <mergeCell ref="I4:J4"/>
    <mergeCell ref="I3:J3"/>
    <mergeCell ref="I5:J5"/>
    <mergeCell ref="I16:J16"/>
  </mergeCells>
  <dataValidations count="1">
    <dataValidation type="list" allowBlank="1" showInputMessage="1" showErrorMessage="1" sqref="L6 L8 L10 L12 L14 L17 L19 L21 L23 L25 L27 L29 L31 L33 L35 L37 L40 L42 L44 L46 L48 L50 L52 L54 L56 L58 L60 L62 L64 L66 L69 L71 L73 L75 L77 L79 L81 L83 L85 L87 L89">
      <formula1>"Ja,Nee"</formula1>
    </dataValidation>
  </dataValidations>
  <pageMargins left="0.314961" right="0.314961" top="0.354331" bottom="0.354331" header="0.314961" footer="0.314961"/>
  <pageSetup firstPageNumber="1" fitToHeight="1" fitToWidth="1" scale="65" useFirstPageNumber="0" orientation="portrait"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dimension ref="A1:J40"/>
  <sheetViews>
    <sheetView workbookViewId="0" showGridLines="0" defaultGridColor="1"/>
  </sheetViews>
  <sheetFormatPr defaultColWidth="9.16667" defaultRowHeight="19.5" customHeight="1" outlineLevelRow="0" outlineLevelCol="0"/>
  <cols>
    <col min="1" max="2" hidden="1" width="9.16667" style="75" customWidth="1"/>
    <col min="3" max="3" width="47.5" style="75" customWidth="1"/>
    <col min="4" max="4" width="13.8516" style="75" customWidth="1"/>
    <col min="5" max="5" width="13.1719" style="75" customWidth="1"/>
    <col min="6" max="6" width="13.5" style="75" customWidth="1"/>
    <col min="7" max="7" width="15.1719" style="75" customWidth="1"/>
    <col min="8" max="8" width="1.35156" style="75" customWidth="1"/>
    <col min="9" max="9" width="9.17188" style="75" customWidth="1"/>
    <col min="10" max="10" width="29.6719" style="75" customWidth="1"/>
    <col min="11" max="16384" width="9.17188" style="75" customWidth="1"/>
  </cols>
  <sheetData>
    <row r="1" ht="17.65" customHeight="1">
      <c r="A1" s="76"/>
      <c r="B1" s="76"/>
      <c r="C1" t="s" s="77">
        <f>IF('Introductie'!B36="","",'Introductie'!B36)</f>
      </c>
      <c r="D1" s="78"/>
      <c r="E1" s="78"/>
      <c r="F1" s="78"/>
      <c r="G1" s="78"/>
      <c r="H1" s="78"/>
      <c r="I1" s="78"/>
      <c r="J1" s="78"/>
    </row>
    <row r="2" ht="17.65" customHeight="1">
      <c r="A2" s="76"/>
      <c r="B2" s="76"/>
      <c r="C2" t="s" s="77">
        <f>IF('Introductie'!B38="","",'Introductie'!B38)</f>
      </c>
      <c r="D2" s="79"/>
      <c r="E2" s="79"/>
      <c r="F2" s="79"/>
      <c r="G2" s="79"/>
      <c r="H2" s="79"/>
      <c r="I2" s="79"/>
      <c r="J2" s="79"/>
    </row>
    <row r="3" ht="10.5" customHeight="1">
      <c r="A3" s="76"/>
      <c r="B3" s="76"/>
      <c r="C3" s="76"/>
      <c r="D3" s="76"/>
      <c r="E3" s="76"/>
      <c r="F3" s="76"/>
      <c r="G3" s="76"/>
      <c r="H3" s="76"/>
      <c r="I3" s="76"/>
      <c r="J3" s="76"/>
    </row>
    <row r="4" ht="41.25" customHeight="1">
      <c r="A4" s="76"/>
      <c r="B4" s="76"/>
      <c r="C4" s="80"/>
      <c r="D4" t="s" s="81">
        <v>188</v>
      </c>
      <c r="E4" t="s" s="81">
        <v>189</v>
      </c>
      <c r="F4" t="s" s="82">
        <v>190</v>
      </c>
      <c r="G4" t="s" s="82">
        <v>191</v>
      </c>
      <c r="H4" t="s" s="83">
        <v>192</v>
      </c>
      <c r="I4" s="76"/>
      <c r="J4" s="76"/>
    </row>
    <row r="5" ht="17.65" customHeight="1">
      <c r="A5" s="76"/>
      <c r="B5" s="84">
        <v>1</v>
      </c>
      <c r="C5" t="s" s="85">
        <v>17</v>
      </c>
      <c r="D5" s="86">
        <f>G5/F5</f>
        <v>1</v>
      </c>
      <c r="E5" s="87">
        <v>0.65</v>
      </c>
      <c r="F5" s="88">
        <f>_xlfn.SUMIFS('Hygiënescan'!M1:M91,'Hygiënescan'!D1:D91,B5)</f>
        <v>45</v>
      </c>
      <c r="G5" s="88">
        <f>_xlfn.SUMIFS('Hygiënescan'!N1:N91,'Hygiënescan'!D1:D91,B5)</f>
        <v>45</v>
      </c>
      <c r="H5" s="84">
        <f>G5+5</f>
        <v>50</v>
      </c>
      <c r="I5" s="76"/>
      <c r="J5" s="76"/>
    </row>
    <row r="6" ht="17.65" customHeight="1">
      <c r="A6" s="76"/>
      <c r="B6" s="84">
        <v>2</v>
      </c>
      <c r="C6" t="s" s="85">
        <v>42</v>
      </c>
      <c r="D6" s="86">
        <f>G6/F6</f>
        <v>1</v>
      </c>
      <c r="E6" s="87">
        <v>0.65</v>
      </c>
      <c r="F6" s="88">
        <f>_xlfn.SUMIFS('Hygiënescan'!M1:M91,'Hygiënescan'!D1:D91,B6)</f>
        <v>70</v>
      </c>
      <c r="G6" s="88">
        <f>_xlfn.SUMIFS('Hygiënescan'!N1:N91,'Hygiënescan'!D1:D91,B6)</f>
        <v>70</v>
      </c>
      <c r="H6" s="84">
        <f>G6+5</f>
        <v>75</v>
      </c>
      <c r="I6" s="76"/>
      <c r="J6" s="76"/>
    </row>
    <row r="7" ht="17.65" customHeight="1">
      <c r="A7" s="76"/>
      <c r="B7" s="84">
        <v>3</v>
      </c>
      <c r="C7" t="s" s="85">
        <v>85</v>
      </c>
      <c r="D7" s="86">
        <f>G7/F7</f>
        <v>1</v>
      </c>
      <c r="E7" s="87">
        <v>0.65</v>
      </c>
      <c r="F7" s="88">
        <f>_xlfn.SUMIFS('Hygiënescan'!M1:M91,'Hygiënescan'!D1:D91,B7)</f>
        <v>80</v>
      </c>
      <c r="G7" s="88">
        <f>_xlfn.SUMIFS('Hygiënescan'!N1:N91,'Hygiënescan'!D1:D91,B7)</f>
        <v>80</v>
      </c>
      <c r="H7" s="84">
        <f>G7-15</f>
        <v>65</v>
      </c>
      <c r="I7" s="76"/>
      <c r="J7" s="76"/>
    </row>
    <row r="8" ht="17.65" customHeight="1">
      <c r="A8" s="76"/>
      <c r="B8" s="84">
        <v>4</v>
      </c>
      <c r="C8" t="s" s="85">
        <v>142</v>
      </c>
      <c r="D8" s="86">
        <f>G8/F8</f>
        <v>1</v>
      </c>
      <c r="E8" s="87">
        <v>0.65</v>
      </c>
      <c r="F8" s="88">
        <f>_xlfn.SUMIFS('Hygiënescan'!M1:M91,'Hygiënescan'!D1:D91,B8)</f>
        <v>55</v>
      </c>
      <c r="G8" s="88">
        <f>_xlfn.SUMIFS('Hygiënescan'!N1:N91,'Hygiënescan'!D1:D91,B8)</f>
        <v>55</v>
      </c>
      <c r="H8" s="84">
        <f>G8+5</f>
        <v>60</v>
      </c>
      <c r="I8" s="76"/>
      <c r="J8" s="76"/>
    </row>
    <row r="9" ht="17.65" customHeight="1">
      <c r="A9" s="76"/>
      <c r="B9" s="76"/>
      <c r="C9" t="s" s="89">
        <v>193</v>
      </c>
      <c r="D9" s="86">
        <f>G9/F9</f>
        <v>1</v>
      </c>
      <c r="E9" s="86">
        <v>0.65</v>
      </c>
      <c r="F9" s="90">
        <f>F5+F6+F7+F8</f>
        <v>250</v>
      </c>
      <c r="G9" s="91">
        <f>G5+G6+G7+G8</f>
        <v>250</v>
      </c>
      <c r="H9" s="84">
        <f>SUM(H5:H8)</f>
        <v>250</v>
      </c>
      <c r="I9" s="76"/>
      <c r="J9" s="76"/>
    </row>
    <row r="10" ht="17.65" customHeight="1">
      <c r="A10" s="76"/>
      <c r="B10" s="76"/>
      <c r="C10" s="76"/>
      <c r="D10" s="92"/>
      <c r="E10" s="78"/>
      <c r="F10" s="93"/>
      <c r="G10" s="93"/>
      <c r="H10" s="76"/>
      <c r="I10" s="76"/>
      <c r="J10" s="76"/>
    </row>
    <row r="11" ht="9" customHeight="1" hidden="1">
      <c r="A11" s="76"/>
      <c r="B11" s="76"/>
      <c r="C11" s="94"/>
      <c r="D11" s="76"/>
      <c r="E11" s="76"/>
      <c r="F11" s="76"/>
      <c r="G11" s="76"/>
      <c r="H11" s="76"/>
      <c r="I11" s="76"/>
      <c r="J11" s="76"/>
    </row>
    <row r="12" ht="13.55" customHeight="1">
      <c r="A12" s="76"/>
      <c r="B12" s="76"/>
      <c r="C12" s="76"/>
      <c r="D12" s="76"/>
      <c r="E12" s="76"/>
      <c r="F12" s="76"/>
      <c r="G12" s="76"/>
      <c r="H12" s="76"/>
      <c r="I12" s="76"/>
      <c r="J12" s="76"/>
    </row>
    <row r="13" ht="17.65" customHeight="1">
      <c r="A13" s="76"/>
      <c r="B13" s="76"/>
      <c r="C13" t="s" s="95">
        <v>194</v>
      </c>
      <c r="D13" s="76"/>
      <c r="E13" s="76"/>
      <c r="F13" s="76"/>
      <c r="G13" s="76"/>
      <c r="H13" s="76"/>
      <c r="I13" s="76"/>
      <c r="J13" s="76"/>
    </row>
    <row r="14" ht="20.25" customHeight="1">
      <c r="A14" s="76"/>
      <c r="B14" s="76"/>
      <c r="C14" t="s" s="96">
        <v>195</v>
      </c>
      <c r="D14" s="97"/>
      <c r="E14" s="97"/>
      <c r="F14" s="97"/>
      <c r="G14" s="97"/>
      <c r="H14" s="97"/>
      <c r="I14" s="97"/>
      <c r="J14" s="97"/>
    </row>
    <row r="15" ht="41.25" customHeight="1">
      <c r="A15" s="98"/>
      <c r="B15" s="99">
        <v>1</v>
      </c>
      <c r="C15" t="s" s="100">
        <f>_xlfn.IFERROR(VLOOKUP(B15,'Hygiënescan'!E1:J91,6,FALSE),"")</f>
      </c>
      <c r="D15" s="101"/>
      <c r="E15" s="101"/>
      <c r="F15" s="101"/>
      <c r="G15" s="101"/>
      <c r="H15" s="101"/>
      <c r="I15" s="101"/>
      <c r="J15" s="102"/>
    </row>
    <row r="16" ht="41.25" customHeight="1">
      <c r="A16" s="98"/>
      <c r="B16" s="99">
        <v>2</v>
      </c>
      <c r="C16" t="s" s="103">
        <f>_xlfn.IFERROR(VLOOKUP(B16,'Hygiënescan'!E1:J91,6,FALSE),"")</f>
      </c>
      <c r="D16" s="104"/>
      <c r="E16" s="104"/>
      <c r="F16" s="104"/>
      <c r="G16" s="104"/>
      <c r="H16" s="104"/>
      <c r="I16" s="104"/>
      <c r="J16" s="105"/>
    </row>
    <row r="17" ht="41.25" customHeight="1">
      <c r="A17" s="98"/>
      <c r="B17" s="99">
        <v>3</v>
      </c>
      <c r="C17" t="s" s="103">
        <f>_xlfn.IFERROR(VLOOKUP(B17,'Hygiënescan'!E1:J91,6,FALSE),"")</f>
      </c>
      <c r="D17" s="104"/>
      <c r="E17" s="104"/>
      <c r="F17" s="104"/>
      <c r="G17" s="104"/>
      <c r="H17" s="104"/>
      <c r="I17" s="104"/>
      <c r="J17" s="105"/>
    </row>
    <row r="18" ht="41.25" customHeight="1">
      <c r="A18" s="98"/>
      <c r="B18" s="99">
        <v>4</v>
      </c>
      <c r="C18" t="s" s="103">
        <f>_xlfn.IFERROR(VLOOKUP(B18,'Hygiënescan'!E1:J91,6,FALSE),"")</f>
      </c>
      <c r="D18" s="104"/>
      <c r="E18" s="104"/>
      <c r="F18" s="104"/>
      <c r="G18" s="104"/>
      <c r="H18" s="104"/>
      <c r="I18" s="104"/>
      <c r="J18" s="105"/>
    </row>
    <row r="19" ht="41.25" customHeight="1">
      <c r="A19" s="98"/>
      <c r="B19" s="99">
        <v>5</v>
      </c>
      <c r="C19" t="s" s="103">
        <f>_xlfn.IFERROR(VLOOKUP(B19,'Hygiënescan'!E1:J91,6,FALSE),"")</f>
      </c>
      <c r="D19" s="104"/>
      <c r="E19" s="104"/>
      <c r="F19" s="104"/>
      <c r="G19" s="104"/>
      <c r="H19" s="104"/>
      <c r="I19" s="104"/>
      <c r="J19" s="105"/>
    </row>
    <row r="20" ht="41.25" customHeight="1">
      <c r="A20" s="98"/>
      <c r="B20" s="99">
        <v>6</v>
      </c>
      <c r="C20" t="s" s="103">
        <f>_xlfn.IFERROR(VLOOKUP(B20,'Hygiënescan'!E1:J91,6,FALSE),"")</f>
      </c>
      <c r="D20" s="104"/>
      <c r="E20" s="104"/>
      <c r="F20" s="104"/>
      <c r="G20" s="104"/>
      <c r="H20" s="104"/>
      <c r="I20" s="104"/>
      <c r="J20" s="105"/>
    </row>
    <row r="21" ht="41.25" customHeight="1">
      <c r="A21" s="98"/>
      <c r="B21" s="99">
        <v>7</v>
      </c>
      <c r="C21" t="s" s="103">
        <f>_xlfn.IFERROR(VLOOKUP(B21,'Hygiënescan'!E1:J91,6,FALSE),"")</f>
      </c>
      <c r="D21" s="104"/>
      <c r="E21" s="104"/>
      <c r="F21" s="104"/>
      <c r="G21" s="104"/>
      <c r="H21" s="104"/>
      <c r="I21" s="104"/>
      <c r="J21" s="105"/>
    </row>
    <row r="22" ht="41.25" customHeight="1">
      <c r="A22" s="98"/>
      <c r="B22" s="99">
        <v>8</v>
      </c>
      <c r="C22" t="s" s="103">
        <f>_xlfn.IFERROR(VLOOKUP(B22,'Hygiënescan'!E1:J91,6,FALSE),"")</f>
      </c>
      <c r="D22" s="104"/>
      <c r="E22" s="104"/>
      <c r="F22" s="104"/>
      <c r="G22" s="104"/>
      <c r="H22" s="104"/>
      <c r="I22" s="104"/>
      <c r="J22" s="105"/>
    </row>
    <row r="23" ht="41.25" customHeight="1">
      <c r="A23" s="98"/>
      <c r="B23" s="99">
        <v>9</v>
      </c>
      <c r="C23" t="s" s="103">
        <f>_xlfn.IFERROR(VLOOKUP(B23,'Hygiënescan'!E1:J91,6,FALSE),"")</f>
      </c>
      <c r="D23" s="104"/>
      <c r="E23" s="104"/>
      <c r="F23" s="104"/>
      <c r="G23" s="104"/>
      <c r="H23" s="104"/>
      <c r="I23" s="104"/>
      <c r="J23" s="105"/>
    </row>
    <row r="24" ht="41.25" customHeight="1">
      <c r="A24" s="98"/>
      <c r="B24" s="99">
        <v>10</v>
      </c>
      <c r="C24" t="s" s="103">
        <f>_xlfn.IFERROR(VLOOKUP(B24,'Hygiënescan'!E1:J91,6,FALSE),"")</f>
      </c>
      <c r="D24" s="104"/>
      <c r="E24" s="104"/>
      <c r="F24" s="104"/>
      <c r="G24" s="104"/>
      <c r="H24" s="104"/>
      <c r="I24" s="104"/>
      <c r="J24" s="105"/>
    </row>
    <row r="25" ht="41.25" customHeight="1">
      <c r="A25" s="98"/>
      <c r="B25" s="99">
        <v>11</v>
      </c>
      <c r="C25" t="s" s="103">
        <f>_xlfn.IFERROR(VLOOKUP(B25,'Hygiënescan'!E1:J91,6,FALSE),"")</f>
      </c>
      <c r="D25" s="104"/>
      <c r="E25" s="104"/>
      <c r="F25" s="104"/>
      <c r="G25" s="104"/>
      <c r="H25" s="104"/>
      <c r="I25" s="104"/>
      <c r="J25" s="105"/>
    </row>
    <row r="26" ht="41.25" customHeight="1">
      <c r="A26" s="98"/>
      <c r="B26" s="99">
        <v>12</v>
      </c>
      <c r="C26" t="s" s="103">
        <f>_xlfn.IFERROR(VLOOKUP(B26,'Hygiënescan'!E1:J91,6,FALSE),"")</f>
      </c>
      <c r="D26" s="104"/>
      <c r="E26" s="104"/>
      <c r="F26" s="104"/>
      <c r="G26" s="104"/>
      <c r="H26" s="104"/>
      <c r="I26" s="104"/>
      <c r="J26" s="105"/>
    </row>
    <row r="27" ht="41.25" customHeight="1">
      <c r="A27" s="98"/>
      <c r="B27" s="99">
        <v>13</v>
      </c>
      <c r="C27" t="s" s="103">
        <f>_xlfn.IFERROR(VLOOKUP(B27,'Hygiënescan'!E1:J91,6,FALSE),"")</f>
      </c>
      <c r="D27" s="104"/>
      <c r="E27" s="104"/>
      <c r="F27" s="104"/>
      <c r="G27" s="104"/>
      <c r="H27" s="104"/>
      <c r="I27" s="104"/>
      <c r="J27" s="105"/>
    </row>
    <row r="28" ht="41.25" customHeight="1">
      <c r="A28" s="98"/>
      <c r="B28" s="99">
        <v>14</v>
      </c>
      <c r="C28" t="s" s="103">
        <f>_xlfn.IFERROR(VLOOKUP(B28,'Hygiënescan'!E1:J91,6,FALSE),"")</f>
      </c>
      <c r="D28" s="104"/>
      <c r="E28" s="104"/>
      <c r="F28" s="104"/>
      <c r="G28" s="104"/>
      <c r="H28" s="104"/>
      <c r="I28" s="104"/>
      <c r="J28" s="105"/>
    </row>
    <row r="29" ht="41.25" customHeight="1">
      <c r="A29" s="98"/>
      <c r="B29" s="99">
        <v>15</v>
      </c>
      <c r="C29" t="s" s="103">
        <f>_xlfn.IFERROR(VLOOKUP(B29,'Hygiënescan'!E1:J91,6,FALSE),"")</f>
      </c>
      <c r="D29" s="104"/>
      <c r="E29" s="104"/>
      <c r="F29" s="104"/>
      <c r="G29" s="104"/>
      <c r="H29" s="104"/>
      <c r="I29" s="104"/>
      <c r="J29" s="105"/>
    </row>
    <row r="30" ht="41.25" customHeight="1">
      <c r="A30" s="98"/>
      <c r="B30" s="99">
        <v>16</v>
      </c>
      <c r="C30" t="s" s="103">
        <f>_xlfn.IFERROR(VLOOKUP(B30,'Hygiënescan'!E1:J91,6,FALSE),"")</f>
      </c>
      <c r="D30" s="104"/>
      <c r="E30" s="104"/>
      <c r="F30" s="104"/>
      <c r="G30" s="104"/>
      <c r="H30" s="104"/>
      <c r="I30" s="104"/>
      <c r="J30" s="105"/>
    </row>
    <row r="31" ht="41.25" customHeight="1">
      <c r="A31" s="98"/>
      <c r="B31" s="99">
        <v>17</v>
      </c>
      <c r="C31" t="s" s="103">
        <f>_xlfn.IFERROR(VLOOKUP(B31,'Hygiënescan'!E1:J91,6,FALSE),"")</f>
      </c>
      <c r="D31" s="104"/>
      <c r="E31" s="104"/>
      <c r="F31" s="104"/>
      <c r="G31" s="104"/>
      <c r="H31" s="104"/>
      <c r="I31" s="104"/>
      <c r="J31" s="105"/>
    </row>
    <row r="32" ht="41.25" customHeight="1">
      <c r="A32" s="98"/>
      <c r="B32" s="99">
        <v>18</v>
      </c>
      <c r="C32" t="s" s="103">
        <f>_xlfn.IFERROR(VLOOKUP(B32,'Hygiënescan'!E1:J91,6,FALSE),"")</f>
      </c>
      <c r="D32" s="104"/>
      <c r="E32" s="104"/>
      <c r="F32" s="104"/>
      <c r="G32" s="104"/>
      <c r="H32" s="104"/>
      <c r="I32" s="104"/>
      <c r="J32" s="105"/>
    </row>
    <row r="33" ht="41.25" customHeight="1">
      <c r="A33" s="98"/>
      <c r="B33" s="99">
        <v>19</v>
      </c>
      <c r="C33" t="s" s="103">
        <f>_xlfn.IFERROR(VLOOKUP(B33,'Hygiënescan'!E1:J91,6,FALSE),"")</f>
      </c>
      <c r="D33" s="104"/>
      <c r="E33" s="104"/>
      <c r="F33" s="104"/>
      <c r="G33" s="104"/>
      <c r="H33" s="104"/>
      <c r="I33" s="104"/>
      <c r="J33" s="105"/>
    </row>
    <row r="34" ht="41.25" customHeight="1">
      <c r="A34" s="98"/>
      <c r="B34" s="99">
        <v>20</v>
      </c>
      <c r="C34" t="s" s="103">
        <f>_xlfn.IFERROR(VLOOKUP(B34,'Hygiënescan'!E1:J91,6,FALSE),"")</f>
      </c>
      <c r="D34" s="104"/>
      <c r="E34" s="104"/>
      <c r="F34" s="104"/>
      <c r="G34" s="104"/>
      <c r="H34" s="104"/>
      <c r="I34" s="104"/>
      <c r="J34" s="105"/>
    </row>
    <row r="35" ht="41.25" customHeight="1">
      <c r="A35" s="98"/>
      <c r="B35" s="99">
        <v>21</v>
      </c>
      <c r="C35" t="s" s="103">
        <f>_xlfn.IFERROR(VLOOKUP(B35,'Hygiënescan'!E1:J91,6,FALSE),"")</f>
      </c>
      <c r="D35" s="104"/>
      <c r="E35" s="104"/>
      <c r="F35" s="104"/>
      <c r="G35" s="104"/>
      <c r="H35" s="104"/>
      <c r="I35" s="104"/>
      <c r="J35" s="105"/>
    </row>
    <row r="36" ht="41.25" customHeight="1">
      <c r="A36" s="98"/>
      <c r="B36" s="99">
        <v>22</v>
      </c>
      <c r="C36" t="s" s="106">
        <f>_xlfn.IFERROR(VLOOKUP(B36,'Hygiënescan'!E1:J91,6,FALSE),"")</f>
      </c>
      <c r="D36" s="107"/>
      <c r="E36" s="107"/>
      <c r="F36" s="107"/>
      <c r="G36" s="107"/>
      <c r="H36" s="107"/>
      <c r="I36" s="107"/>
      <c r="J36" s="108"/>
    </row>
    <row r="37" ht="14.05" customHeight="1">
      <c r="A37" s="76"/>
      <c r="B37" s="76"/>
      <c r="C37" s="109"/>
      <c r="D37" s="109"/>
      <c r="E37" s="109"/>
      <c r="F37" s="109"/>
      <c r="G37" s="109"/>
      <c r="H37" s="109"/>
      <c r="I37" s="109"/>
      <c r="J37" s="109"/>
    </row>
    <row r="38" ht="17.65" customHeight="1">
      <c r="A38" s="76"/>
      <c r="B38" s="76"/>
      <c r="C38" s="110"/>
      <c r="D38" s="76"/>
      <c r="E38" s="76"/>
      <c r="F38" s="76"/>
      <c r="G38" s="76"/>
      <c r="H38" s="76"/>
      <c r="I38" s="76"/>
      <c r="J38" s="76"/>
    </row>
    <row r="39" ht="13.55" customHeight="1">
      <c r="A39" s="76"/>
      <c r="B39" s="76"/>
      <c r="C39" s="76"/>
      <c r="D39" s="76"/>
      <c r="E39" s="76"/>
      <c r="F39" s="76"/>
      <c r="G39" s="76"/>
      <c r="H39" s="76"/>
      <c r="I39" s="76"/>
      <c r="J39" s="76"/>
    </row>
    <row r="40" ht="17.65" customHeight="1">
      <c r="A40" s="76"/>
      <c r="B40" s="76"/>
      <c r="C40" s="110"/>
      <c r="D40" s="76"/>
      <c r="E40" s="76"/>
      <c r="F40" s="76"/>
      <c r="G40" s="76"/>
      <c r="H40" s="76"/>
      <c r="I40" s="76"/>
      <c r="J40" s="76"/>
    </row>
  </sheetData>
  <mergeCells count="24">
    <mergeCell ref="C31:J31"/>
    <mergeCell ref="C36:J36"/>
    <mergeCell ref="C35:J35"/>
    <mergeCell ref="C34:J34"/>
    <mergeCell ref="C32:J32"/>
    <mergeCell ref="C33:J33"/>
    <mergeCell ref="C26:J26"/>
    <mergeCell ref="C27:J27"/>
    <mergeCell ref="C28:J28"/>
    <mergeCell ref="C29:J29"/>
    <mergeCell ref="C30:J30"/>
    <mergeCell ref="C25:J25"/>
    <mergeCell ref="C24:J24"/>
    <mergeCell ref="C23:J23"/>
    <mergeCell ref="C18:J18"/>
    <mergeCell ref="C22:J22"/>
    <mergeCell ref="C21:J21"/>
    <mergeCell ref="C20:J20"/>
    <mergeCell ref="C19:J19"/>
    <mergeCell ref="C1:J1"/>
    <mergeCell ref="C2:J2"/>
    <mergeCell ref="C15:J15"/>
    <mergeCell ref="C16:J16"/>
    <mergeCell ref="C17:J17"/>
  </mergeCells>
  <pageMargins left="0.708661" right="0.708661" top="0.354331" bottom="0.354331" header="0.314961" footer="0.314961"/>
  <pageSetup firstPageNumber="1" fitToHeight="1" fitToWidth="1" scale="67"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L10"/>
  <sheetViews>
    <sheetView workbookViewId="0" showGridLines="0" defaultGridColor="1"/>
  </sheetViews>
  <sheetFormatPr defaultColWidth="8.83333" defaultRowHeight="15" customHeight="1" outlineLevelRow="0" outlineLevelCol="0"/>
  <cols>
    <col min="1" max="12" width="8.85156" style="111" customWidth="1"/>
    <col min="13" max="16384" width="8.85156" style="111" customWidth="1"/>
  </cols>
  <sheetData>
    <row r="1" ht="13.55" customHeight="1">
      <c r="A1" s="7"/>
      <c r="B1" s="7"/>
      <c r="C1" s="7"/>
      <c r="D1" t="s" s="112">
        <v>25</v>
      </c>
      <c r="E1" s="7"/>
      <c r="F1" s="7"/>
      <c r="G1" s="7"/>
      <c r="H1" s="7"/>
      <c r="I1" s="7"/>
      <c r="J1" s="7"/>
      <c r="K1" s="7"/>
      <c r="L1" t="s" s="112">
        <v>197</v>
      </c>
    </row>
    <row r="2" ht="13.55" customHeight="1">
      <c r="A2" s="7"/>
      <c r="B2" s="7"/>
      <c r="C2" s="7"/>
      <c r="D2" t="s" s="112">
        <v>198</v>
      </c>
      <c r="E2" s="7"/>
      <c r="F2" s="7"/>
      <c r="G2" s="7"/>
      <c r="H2" s="7"/>
      <c r="I2" s="7"/>
      <c r="J2" s="7"/>
      <c r="K2" s="7"/>
      <c r="L2" t="s" s="112">
        <v>199</v>
      </c>
    </row>
    <row r="3" ht="13.55" customHeight="1">
      <c r="A3" s="7"/>
      <c r="B3" s="7"/>
      <c r="C3" s="7"/>
      <c r="D3" t="s" s="112">
        <v>200</v>
      </c>
      <c r="E3" s="7"/>
      <c r="F3" s="7"/>
      <c r="G3" s="7"/>
      <c r="H3" s="7"/>
      <c r="I3" s="7"/>
      <c r="J3" s="7"/>
      <c r="K3" s="7"/>
      <c r="L3" t="s" s="112">
        <v>201</v>
      </c>
    </row>
    <row r="4" ht="13.55" customHeight="1">
      <c r="A4" s="7"/>
      <c r="B4" s="7"/>
      <c r="C4" s="7"/>
      <c r="D4" s="7"/>
      <c r="E4" s="7"/>
      <c r="F4" s="7"/>
      <c r="G4" s="7"/>
      <c r="H4" s="7"/>
      <c r="I4" s="7"/>
      <c r="J4" s="7"/>
      <c r="K4" s="7"/>
      <c r="L4" t="s" s="112">
        <v>202</v>
      </c>
    </row>
    <row r="5" ht="13.55" customHeight="1">
      <c r="A5" s="7"/>
      <c r="B5" s="7"/>
      <c r="C5" s="7"/>
      <c r="D5" s="7"/>
      <c r="E5" s="7"/>
      <c r="F5" s="7"/>
      <c r="G5" s="7"/>
      <c r="H5" s="7"/>
      <c r="I5" s="7"/>
      <c r="J5" s="7"/>
      <c r="K5" s="7"/>
      <c r="L5" t="s" s="112">
        <v>203</v>
      </c>
    </row>
    <row r="6" ht="13.55" customHeight="1">
      <c r="A6" s="7"/>
      <c r="B6" s="7"/>
      <c r="C6" s="7"/>
      <c r="D6" s="7"/>
      <c r="E6" s="7"/>
      <c r="F6" s="7"/>
      <c r="G6" s="7"/>
      <c r="H6" s="7"/>
      <c r="I6" s="7"/>
      <c r="J6" s="7"/>
      <c r="K6" s="7"/>
      <c r="L6" t="s" s="112">
        <v>204</v>
      </c>
    </row>
    <row r="7" ht="13.55" customHeight="1">
      <c r="A7" s="7"/>
      <c r="B7" s="7"/>
      <c r="C7" s="7"/>
      <c r="D7" s="7"/>
      <c r="E7" s="7"/>
      <c r="F7" s="7"/>
      <c r="G7" s="7"/>
      <c r="H7" s="7"/>
      <c r="I7" s="7"/>
      <c r="J7" s="7"/>
      <c r="K7" s="7"/>
      <c r="L7" t="s" s="112">
        <v>205</v>
      </c>
    </row>
    <row r="8" ht="13.55" customHeight="1">
      <c r="A8" s="7"/>
      <c r="B8" s="7"/>
      <c r="C8" s="7"/>
      <c r="D8" s="7"/>
      <c r="E8" s="7"/>
      <c r="F8" s="7"/>
      <c r="G8" s="7"/>
      <c r="H8" s="7"/>
      <c r="I8" s="7"/>
      <c r="J8" s="7"/>
      <c r="K8" s="7"/>
      <c r="L8" t="s" s="112">
        <v>206</v>
      </c>
    </row>
    <row r="9" ht="13.55" customHeight="1">
      <c r="A9" s="7"/>
      <c r="B9" s="7"/>
      <c r="C9" s="7"/>
      <c r="D9" s="7"/>
      <c r="E9" s="7"/>
      <c r="F9" s="7"/>
      <c r="G9" s="7"/>
      <c r="H9" s="7"/>
      <c r="I9" s="7"/>
      <c r="J9" s="7"/>
      <c r="K9" s="7"/>
      <c r="L9" s="7"/>
    </row>
    <row r="10" ht="13.55" customHeight="1">
      <c r="A10" s="7"/>
      <c r="B10" s="7"/>
      <c r="C10" s="7"/>
      <c r="D10" s="7"/>
      <c r="E10" s="7"/>
      <c r="F10" s="7"/>
      <c r="G10" s="7"/>
      <c r="H10" s="7"/>
      <c r="I10" s="7"/>
      <c r="J10" s="7"/>
      <c r="K10" s="7"/>
      <c r="L10"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